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codeName="ThisWorkbook"/>
  <mc:AlternateContent xmlns:mc="http://schemas.openxmlformats.org/markup-compatibility/2006">
    <mc:Choice Requires="x15">
      <x15ac:absPath xmlns:x15ac="http://schemas.microsoft.com/office/spreadsheetml/2010/11/ac" url="C:\Users\mikoga\Desktop\"/>
    </mc:Choice>
  </mc:AlternateContent>
  <xr:revisionPtr revIDLastSave="3" documentId="13_ncr:1_{875DDDA0-41F4-4BE8-A9D4-23E7086F2959}" xr6:coauthVersionLast="47" xr6:coauthVersionMax="47" xr10:uidLastSave="{6EFF0A0A-EDBC-4CF0-A4B4-6D9FD224F521}"/>
  <bookViews>
    <workbookView xWindow="-120" yWindow="-120" windowWidth="29040" windowHeight="15720" tabRatio="614" firstSheet="1" activeTab="1" xr2:uid="{00000000-000D-0000-FFFF-FFFF00000000}"/>
  </bookViews>
  <sheets>
    <sheet name="はじめに" sheetId="15" r:id="rId1"/>
    <sheet name="申込書" sheetId="6" r:id="rId2"/>
    <sheet name="アカウント番号確認方法" sheetId="14" r:id="rId3"/>
    <sheet name="※データ" sheetId="11" state="hidden" r:id="rId4"/>
  </sheets>
  <externalReferences>
    <externalReference r:id="rId5"/>
  </externalReferences>
  <definedNames>
    <definedName name="_xlnm._FilterDatabase" localSheetId="3" hidden="1">※データ!$A$2:$N$2</definedName>
    <definedName name="_xlnm.Print_Area" localSheetId="1">申込書!$A$1:$Z$147</definedName>
    <definedName name="Teamsライセンス数">[1]!Canvaチームライセンス数[CanvaTeamsライセンス数]</definedName>
    <definedName name="サービスタイプ">[1]!Canva契約プラン[[#All],[Canva契約プラン]]</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4" i="6" l="1"/>
  <c r="Q103" i="6"/>
  <c r="Q102" i="6"/>
  <c r="Q101" i="6"/>
  <c r="Q100" i="6"/>
  <c r="Q99" i="6"/>
  <c r="Q98" i="6"/>
  <c r="Q97" i="6"/>
  <c r="Q96" i="6"/>
  <c r="Q95" i="6"/>
  <c r="Q94" i="6"/>
  <c r="Q93" i="6"/>
  <c r="Q84" i="6"/>
  <c r="Q85" i="6"/>
  <c r="Q86" i="6"/>
  <c r="Q87" i="6"/>
  <c r="Q88" i="6"/>
  <c r="Q89" i="6"/>
  <c r="Q90" i="6"/>
  <c r="Q91" i="6"/>
  <c r="Q92" i="6"/>
  <c r="A51" i="6"/>
  <c r="A52" i="6"/>
  <c r="A50" i="6"/>
  <c r="A49" i="6"/>
  <c r="A48" i="6"/>
  <c r="Y82" i="6" l="1"/>
  <c r="W82" i="6"/>
  <c r="U82" i="6"/>
  <c r="S82" i="6"/>
  <c r="AA82" i="6" l="1"/>
  <c r="AD94" i="6" l="1"/>
  <c r="AA83" i="6" l="1"/>
  <c r="AA94" i="6"/>
  <c r="AA93" i="6"/>
  <c r="AD85" i="6"/>
  <c r="AA85" i="6"/>
  <c r="AA84" i="6"/>
  <c r="Q83" i="6" l="1"/>
  <c r="A20" i="6" l="1"/>
  <c r="A21" i="6"/>
  <c r="A79" i="6" l="1"/>
  <c r="K81" i="6" l="1"/>
  <c r="Q81" i="6"/>
  <c r="A19" i="6" l="1"/>
  <c r="Y107" i="6"/>
  <c r="W107" i="6"/>
  <c r="U107" i="6"/>
  <c r="S107" i="6"/>
  <c r="W83" i="6" l="1"/>
  <c r="W98" i="6"/>
  <c r="W99" i="6"/>
  <c r="W100" i="6"/>
  <c r="W101" i="6"/>
  <c r="W102" i="6"/>
  <c r="W103" i="6"/>
  <c r="W104" i="6"/>
  <c r="W95" i="6"/>
  <c r="A22" i="6" l="1"/>
  <c r="W97" i="6" l="1"/>
  <c r="W96" i="6"/>
  <c r="W94" i="6"/>
  <c r="W93" i="6"/>
  <c r="K22" i="6"/>
</calcChain>
</file>

<file path=xl/sharedStrings.xml><?xml version="1.0" encoding="utf-8"?>
<sst xmlns="http://schemas.openxmlformats.org/spreadsheetml/2006/main" count="247" uniqueCount="236">
  <si>
    <t>ご記入いただく前の注意事項</t>
    <rPh sb="1" eb="3">
      <t>キニュウ</t>
    </rPh>
    <rPh sb="7" eb="8">
      <t>マエ</t>
    </rPh>
    <rPh sb="9" eb="11">
      <t>チュウイ</t>
    </rPh>
    <rPh sb="11" eb="13">
      <t>ジコウ</t>
    </rPh>
    <phoneticPr fontId="42"/>
  </si>
  <si>
    <t>　Zoom個人情報取り扱いについて【Zoom Communications Inc.】</t>
    <rPh sb="5" eb="7">
      <t>コジン</t>
    </rPh>
    <rPh sb="7" eb="9">
      <t>ジョウホウ</t>
    </rPh>
    <rPh sb="9" eb="10">
      <t>ト</t>
    </rPh>
    <rPh sb="11" eb="12">
      <t>アツカ</t>
    </rPh>
    <phoneticPr fontId="42"/>
  </si>
  <si>
    <t>SB C&amp;S(株)は、Zoom Communications Inc.が提供するZoom製品のディストリビューター/ダイレクトリセラーです。</t>
    <rPh sb="36" eb="38">
      <t>テイキョウ</t>
    </rPh>
    <rPh sb="44" eb="46">
      <t>セイヒン</t>
    </rPh>
    <phoneticPr fontId="1"/>
  </si>
  <si>
    <t>販売店様及びエンドユーザー様は、本書記載の情報をSB C&amp;S株式会社から本製品のメーカーに提供することについて承諾の上、本書を記入するものとします。</t>
    <phoneticPr fontId="1"/>
  </si>
  <si>
    <t>SB C&amp;S(株)は、お客さまの個人情報を、Zoom Communications Inc.アメリカ合衆国（カリフォルニア州）へ提供します。</t>
  </si>
  <si>
    <t>提供先の国名及び提供先における個人情報に関する法制度・措置は以下をご確認ください。</t>
  </si>
  <si>
    <t>SBC&amp;S海外メーカーへの域外移転に関する情報提供　https://cas.softbank.jp/info-overseas/</t>
    <phoneticPr fontId="1"/>
  </si>
  <si>
    <t>SBC&amp;Sプライバシーポリシー　https://cas.softbank.jp/privacy</t>
  </si>
  <si>
    <t>■SB C&amp;S(株) は、お客さまの個人情報 (氏名、住所、電話番号、メールアドレスなど) を、個人情報保護法、および、当社プライバシーポリシーに従い適切に取り扱います。</t>
  </si>
  <si>
    <t>　当社では、利用目的の達成に必要な範囲内において、他の事業者へ個人情報を委託することがございます。</t>
    <phoneticPr fontId="42"/>
  </si>
  <si>
    <t>■詳細な個人情報の利用目的は、以下に定めるとおりとし、これらに関連する目的を含むものとします。</t>
  </si>
  <si>
    <t>（ただし法令により例外として扱うことを認められている場合を除きます。）</t>
  </si>
  <si>
    <t>（1）IT流通サービスの提供</t>
  </si>
  <si>
    <t>・お取引にかかわる当社のシステムの機能提供のため</t>
    <phoneticPr fontId="42"/>
  </si>
  <si>
    <t>・お取引にかかわるお見積もり、受発注、物品・サービス・役務等の提供を行うため</t>
  </si>
  <si>
    <t>（2）当社の運営するサービス（IT流通サービスを含む）の提供</t>
    <phoneticPr fontId="42"/>
  </si>
  <si>
    <t>・対象サービスを提供するため</t>
  </si>
  <si>
    <t>・対象サービスに関連して、お客さまに商品の発送、サービス、コンテンツ、インセンティブおよび情報を提供するため</t>
    <phoneticPr fontId="42"/>
  </si>
  <si>
    <t>（3）広告・宣伝・マーケティング</t>
  </si>
  <si>
    <t>お客さまの同意に基づき、または法令で許容されている範囲および手段で、当社または他社の商品やサービス、キャンペーンやセミナーなどのダイレクトメール、メールマガジンなどの広告を、お客さまに送付または表示するため</t>
  </si>
  <si>
    <t>（4）サービスの改善および研究開発</t>
  </si>
  <si>
    <t>既存サービスの改善および新サービスにかかわる当社による研究開発のため</t>
  </si>
  <si>
    <t>（5）お問い合わせ等への適切な対応</t>
  </si>
  <si>
    <t>サービスまたは広告等にかかわるお客さまからのお問い合わせやクレームに、当社が適切に対応するため</t>
  </si>
  <si>
    <t>（6）不正行為等の防止・対応</t>
  </si>
  <si>
    <t>詐欺、サイバー攻撃、その他の違法または不正なおそれのある行為を防止、調査、および特定して、当社または第三者の権利利益を保護するため</t>
  </si>
  <si>
    <t>なお、上記以外の目的で当該個人情報を利用させていただく場合は、その都度、その利用目的を明確にし、お客さまから事前の同意をいただきます。</t>
  </si>
  <si>
    <t>Zoom Communications Inc. 行き</t>
    <rPh sb="25" eb="26">
      <t>イ</t>
    </rPh>
    <phoneticPr fontId="1"/>
  </si>
  <si>
    <t>Ver3.9</t>
    <phoneticPr fontId="1"/>
  </si>
  <si>
    <t>Zoom　申込書</t>
    <rPh sb="5" eb="8">
      <t>モウシコミショ</t>
    </rPh>
    <phoneticPr fontId="1"/>
  </si>
  <si>
    <t>本、Excelフォームは、「Zoom」の手配を行うために必要な、SB C&amp;S（株）オリジナルフォームです。</t>
    <rPh sb="0" eb="1">
      <t>ホン</t>
    </rPh>
    <rPh sb="20" eb="22">
      <t>テハイ</t>
    </rPh>
    <rPh sb="23" eb="24">
      <t>オコナ</t>
    </rPh>
    <rPh sb="28" eb="30">
      <t>ヒツヨウ</t>
    </rPh>
    <phoneticPr fontId="1"/>
  </si>
  <si>
    <t>「はじめに」のシートをご確認、ご同意の上、申請書の入力をお願いいたします。（ご記入いただいた場合は同意いただいたものとして進めます。）</t>
  </si>
  <si>
    <r>
      <t>1.以下、エンドユーザー様にてご確認いただき、同意の上お申込をお願い致します。</t>
    </r>
    <r>
      <rPr>
        <b/>
        <sz val="14"/>
        <color rgb="FFFF0000"/>
        <rFont val="メイリオ"/>
        <family val="3"/>
        <charset val="128"/>
      </rPr>
      <t>&lt;必須&gt;</t>
    </r>
    <rPh sb="2" eb="4">
      <t>イカ</t>
    </rPh>
    <rPh sb="12" eb="13">
      <t>サマ</t>
    </rPh>
    <rPh sb="16" eb="18">
      <t>カクニン</t>
    </rPh>
    <rPh sb="23" eb="25">
      <t>ドウイ</t>
    </rPh>
    <rPh sb="26" eb="27">
      <t>ウエ</t>
    </rPh>
    <rPh sb="28" eb="30">
      <t>モウシコミ</t>
    </rPh>
    <phoneticPr fontId="1"/>
  </si>
  <si>
    <t xml:space="preserve"> ⑴Zoom Communications Inc.の定める利用規約および個人情報に関する取扱いに関して同意をお願いします。</t>
    <rPh sb="27" eb="28">
      <t>サダ</t>
    </rPh>
    <rPh sb="30" eb="34">
      <t>リヨウキヤク</t>
    </rPh>
    <rPh sb="37" eb="39">
      <t>コジン</t>
    </rPh>
    <rPh sb="39" eb="41">
      <t>ジョウホウ</t>
    </rPh>
    <rPh sb="42" eb="43">
      <t>カン</t>
    </rPh>
    <rPh sb="45" eb="47">
      <t>トリアツカ</t>
    </rPh>
    <rPh sb="49" eb="50">
      <t>カン</t>
    </rPh>
    <rPh sb="52" eb="54">
      <t>ドウイ</t>
    </rPh>
    <rPh sb="56" eb="57">
      <t>ネガ</t>
    </rPh>
    <phoneticPr fontId="1"/>
  </si>
  <si>
    <t>個人情報の取扱について</t>
    <rPh sb="0" eb="2">
      <t>コジン</t>
    </rPh>
    <rPh sb="2" eb="4">
      <t>ジョウホウ</t>
    </rPh>
    <rPh sb="5" eb="7">
      <t>トリアツカイ</t>
    </rPh>
    <phoneticPr fontId="1"/>
  </si>
  <si>
    <t>https://zoom.us/jp-jp/privacy.html</t>
    <phoneticPr fontId="1"/>
  </si>
  <si>
    <t>Zoom利用規約</t>
    <rPh sb="4" eb="6">
      <t>リヨウ</t>
    </rPh>
    <rPh sb="6" eb="8">
      <t>キヤク</t>
    </rPh>
    <phoneticPr fontId="1"/>
  </si>
  <si>
    <t>https://explore.zoom.us/ja/terms/</t>
    <phoneticPr fontId="1"/>
  </si>
  <si>
    <t>Zoom リセラー顧客向けサービス規約</t>
    <rPh sb="9" eb="11">
      <t>コキャク</t>
    </rPh>
    <rPh sb="11" eb="12">
      <t>ム</t>
    </rPh>
    <rPh sb="17" eb="19">
      <t>キヤク</t>
    </rPh>
    <phoneticPr fontId="1"/>
  </si>
  <si>
    <t>https://explore.zoom.us/ja/eula-terms-of-service/</t>
    <phoneticPr fontId="1"/>
  </si>
  <si>
    <t xml:space="preserve"> ⑵Zoom Phone製品をお申込頂く場合は以下の利用規約等の同意をお願いいたします。</t>
    <rPh sb="12" eb="14">
      <t>セイヒン</t>
    </rPh>
    <rPh sb="16" eb="18">
      <t>モウシコミ</t>
    </rPh>
    <rPh sb="18" eb="19">
      <t>イタダ</t>
    </rPh>
    <rPh sb="20" eb="22">
      <t>バアイ</t>
    </rPh>
    <rPh sb="23" eb="25">
      <t>イカ</t>
    </rPh>
    <rPh sb="26" eb="28">
      <t>リヨウ</t>
    </rPh>
    <rPh sb="28" eb="30">
      <t>キヤク</t>
    </rPh>
    <rPh sb="30" eb="31">
      <t>ナド</t>
    </rPh>
    <rPh sb="32" eb="34">
      <t>ドウイ</t>
    </rPh>
    <rPh sb="36" eb="37">
      <t>ネガ</t>
    </rPh>
    <phoneticPr fontId="1"/>
  </si>
  <si>
    <t>ZoomPhone利用規約</t>
    <rPh sb="9" eb="11">
      <t>リヨウ</t>
    </rPh>
    <rPh sb="11" eb="13">
      <t>キヤク</t>
    </rPh>
    <phoneticPr fontId="1"/>
  </si>
  <si>
    <t>https://explore.zoom.us/ja/trust/zoom-phone-acceptable-use-policy/</t>
    <phoneticPr fontId="1"/>
  </si>
  <si>
    <t>Zoom 電話番号ポリシー</t>
    <phoneticPr fontId="1"/>
  </si>
  <si>
    <t>https://www.zoom.com/ja/trust/zoom-phone-numbering-policy</t>
    <phoneticPr fontId="1"/>
  </si>
  <si>
    <t>Zoom Phone緊急通話サービス</t>
    <phoneticPr fontId="1"/>
  </si>
  <si>
    <t>本サービスは119番等の緊急通報には対応しておりません。そのため、エンドユーザー様が緊急通報を行う場合、本サービスを通さず、エンドユーザー様がご契約している通信事業者の回線から直接行う必要があることに同意します。またSBC&amp;S（株）及びZoom Communications Inc.は、本サービスから緊急通報ができないことにより発生した損害について、いかなる責任も負うものではありません。</t>
    <phoneticPr fontId="1"/>
  </si>
  <si>
    <t>2.エンドユーザー申込情報&lt;必須&gt;</t>
    <rPh sb="9" eb="11">
      <t>モウシコミ</t>
    </rPh>
    <rPh sb="11" eb="13">
      <t>ジョウホウ</t>
    </rPh>
    <rPh sb="14" eb="16">
      <t>ヒッス</t>
    </rPh>
    <phoneticPr fontId="1"/>
  </si>
  <si>
    <t>申込種別</t>
    <phoneticPr fontId="1"/>
  </si>
  <si>
    <t>申込日　</t>
    <rPh sb="0" eb="2">
      <t>モウシコミ</t>
    </rPh>
    <rPh sb="2" eb="3">
      <t>ビ</t>
    </rPh>
    <phoneticPr fontId="2"/>
  </si>
  <si>
    <t>例：2021/10/01-2022/09/30</t>
    <rPh sb="0" eb="1">
      <t>レイ</t>
    </rPh>
    <phoneticPr fontId="1"/>
  </si>
  <si>
    <t>メーカーからの連絡</t>
    <phoneticPr fontId="1"/>
  </si>
  <si>
    <r>
      <t xml:space="preserve">　以下確認し、同意します
CSM活動の一環でZoom社より直接エンドユーザーご担当者様へご連絡させていただくことがございます。
ご了承頂ける場合はチェックを入れてください。
※ご連絡はエンドユーザー担当者様（オーナーアドレス）宛にさせていただきます。
</t>
    </r>
    <r>
      <rPr>
        <b/>
        <u/>
        <sz val="12"/>
        <color theme="1"/>
        <rFont val="メイリオ"/>
        <family val="3"/>
        <charset val="128"/>
      </rPr>
      <t>販売店様へ</t>
    </r>
    <r>
      <rPr>
        <sz val="12"/>
        <color theme="1"/>
        <rFont val="メイリオ"/>
        <family val="3"/>
        <charset val="128"/>
      </rPr>
      <t xml:space="preserve">
エンドユーザー様より合意いただいた場合のみ上記対応を行いますので、ご了承ください。</t>
    </r>
    <phoneticPr fontId="1"/>
  </si>
  <si>
    <t>販売店様向け確認事項</t>
    <phoneticPr fontId="1"/>
  </si>
  <si>
    <t>　以下確認し、同意します
SB C&amp;S株式会社が運営致しますZoom相談センターより、ご連絡を差し上げることがございます。
※スムーズなご利用に向けてのサポート、またご利用時の不明点のフォローを目的としております。
※販売店様情報欄に記載頂いた方へご連絡差し上げます。
個人情報の取扱について（SB C&amp;S株式会社） https://cas.softbank.jp/privacy/</t>
    <phoneticPr fontId="1"/>
  </si>
  <si>
    <t>※申込種別の選択にご注意ください。一部製品解約の場合は「減数」、全製品解約の場合は「解約」を選択下さい。</t>
    <rPh sb="1" eb="3">
      <t>モウシコミ</t>
    </rPh>
    <rPh sb="3" eb="5">
      <t>シュベツ</t>
    </rPh>
    <rPh sb="6" eb="8">
      <t>センタク</t>
    </rPh>
    <rPh sb="10" eb="12">
      <t>チュウイ</t>
    </rPh>
    <phoneticPr fontId="1"/>
  </si>
  <si>
    <t>※同数更新の場合は申請不要となります。</t>
    <phoneticPr fontId="1"/>
  </si>
  <si>
    <t>※商流変更選択の場合、環境引継ぎのため必須。既存契約のアカウント番号を正しく記載してください。</t>
    <phoneticPr fontId="1"/>
  </si>
  <si>
    <t>※次回更新日：満了日（月末最終日）ではなく更新日（１日）を記載下さい。</t>
    <rPh sb="1" eb="5">
      <t>ジカイコウシン</t>
    </rPh>
    <rPh sb="5" eb="6">
      <t>ニチ</t>
    </rPh>
    <rPh sb="7" eb="9">
      <t>マンリョウ</t>
    </rPh>
    <rPh sb="29" eb="31">
      <t>キサイ</t>
    </rPh>
    <phoneticPr fontId="1"/>
  </si>
  <si>
    <r>
      <t>3.エンドユーザー情報</t>
    </r>
    <r>
      <rPr>
        <b/>
        <sz val="14"/>
        <color rgb="FFFF0000"/>
        <rFont val="メイリオ"/>
        <family val="3"/>
        <charset val="128"/>
      </rPr>
      <t>&lt;必須&gt;</t>
    </r>
    <rPh sb="9" eb="11">
      <t>ジョウホウ</t>
    </rPh>
    <phoneticPr fontId="1"/>
  </si>
  <si>
    <t>フリガナ（全角）</t>
    <rPh sb="5" eb="6">
      <t>ゼン</t>
    </rPh>
    <rPh sb="6" eb="7">
      <t>）</t>
    </rPh>
    <phoneticPr fontId="1"/>
  </si>
  <si>
    <t>会社名（全角）</t>
    <rPh sb="0" eb="1">
      <t>カイ</t>
    </rPh>
    <rPh sb="1" eb="2">
      <t>シャ</t>
    </rPh>
    <rPh sb="2" eb="3">
      <t>メイ</t>
    </rPh>
    <rPh sb="4" eb="6">
      <t>ゼンカク</t>
    </rPh>
    <phoneticPr fontId="1"/>
  </si>
  <si>
    <t>英文会社名（半角）</t>
    <rPh sb="0" eb="2">
      <t>エイブン</t>
    </rPh>
    <rPh sb="2" eb="3">
      <t>カイ</t>
    </rPh>
    <rPh sb="3" eb="4">
      <t>シャ</t>
    </rPh>
    <rPh sb="4" eb="5">
      <t>メイ</t>
    </rPh>
    <rPh sb="6" eb="8">
      <t>ハンカク</t>
    </rPh>
    <phoneticPr fontId="1"/>
  </si>
  <si>
    <t>部署名</t>
    <rPh sb="0" eb="2">
      <t>ブショ</t>
    </rPh>
    <rPh sb="2" eb="3">
      <t>メイ</t>
    </rPh>
    <phoneticPr fontId="1"/>
  </si>
  <si>
    <t>フリガナ（全角）</t>
    <phoneticPr fontId="1"/>
  </si>
  <si>
    <t>ご担当者氏名（全角）</t>
    <rPh sb="1" eb="4">
      <t>タントウシャ</t>
    </rPh>
    <rPh sb="4" eb="6">
      <t>シメイ</t>
    </rPh>
    <rPh sb="7" eb="9">
      <t>ゼンカク</t>
    </rPh>
    <phoneticPr fontId="1"/>
  </si>
  <si>
    <t>名</t>
    <rPh sb="0" eb="1">
      <t>メイ</t>
    </rPh>
    <phoneticPr fontId="1"/>
  </si>
  <si>
    <t>姓</t>
    <rPh sb="0" eb="1">
      <t>セイ</t>
    </rPh>
    <phoneticPr fontId="1"/>
  </si>
  <si>
    <t>ご担当者氏名（アルファベット半角）</t>
    <rPh sb="1" eb="4">
      <t>タントウシャ</t>
    </rPh>
    <rPh sb="4" eb="6">
      <t>シメイ</t>
    </rPh>
    <rPh sb="14" eb="16">
      <t>ハンカク</t>
    </rPh>
    <phoneticPr fontId="1"/>
  </si>
  <si>
    <t>ご担当者（オーナー）メールアドレス※</t>
    <rPh sb="1" eb="4">
      <t>タントウシャ</t>
    </rPh>
    <phoneticPr fontId="1"/>
  </si>
  <si>
    <t>ご担当者電話番号</t>
    <rPh sb="1" eb="4">
      <t>タントウシャ</t>
    </rPh>
    <rPh sb="4" eb="6">
      <t>デンワ</t>
    </rPh>
    <rPh sb="6" eb="8">
      <t>バンゴウ</t>
    </rPh>
    <phoneticPr fontId="1"/>
  </si>
  <si>
    <t>※ご担当者メールアドレス＝オーナーとなる1名のアドレスをご記入ください。複数の環境でオーナーになることはできません。</t>
    <rPh sb="2" eb="5">
      <t>タントウシャ</t>
    </rPh>
    <rPh sb="21" eb="22">
      <t>メイ</t>
    </rPh>
    <rPh sb="29" eb="31">
      <t>キニュウ</t>
    </rPh>
    <rPh sb="36" eb="38">
      <t>フクスウ</t>
    </rPh>
    <rPh sb="39" eb="41">
      <t>カンキョウ</t>
    </rPh>
    <phoneticPr fontId="1"/>
  </si>
  <si>
    <t>※※※「その他」を選択した場合：トライアル申込元パートナー様へ「トライアル利用の終了およびリンク解除作業」依頼をしてください。Zoomシステム構造上、</t>
    <rPh sb="6" eb="7">
      <t>ホカ</t>
    </rPh>
    <rPh sb="9" eb="11">
      <t>センタク</t>
    </rPh>
    <rPh sb="13" eb="15">
      <t>バアイ</t>
    </rPh>
    <phoneticPr fontId="1"/>
  </si>
  <si>
    <t>紐づけを解除しない限り同一アカウントをSB C&amp;S経由での有償契約に切替ができません。また紐づけ解除した瞬間から無料Basic版にダウングレードします。ご注意ください。</t>
    <rPh sb="77" eb="79">
      <t>チュウイ</t>
    </rPh>
    <phoneticPr fontId="1"/>
  </si>
  <si>
    <t>※※※※アカウント番号は、無料版（メーカーHPから無料サインアップのみ行った）をご利用の場合は表示されません。</t>
    <rPh sb="9" eb="11">
      <t>バンゴウ</t>
    </rPh>
    <rPh sb="13" eb="15">
      <t>ムリョウ</t>
    </rPh>
    <rPh sb="15" eb="16">
      <t>バン</t>
    </rPh>
    <rPh sb="25" eb="27">
      <t>ムリョウ</t>
    </rPh>
    <rPh sb="35" eb="36">
      <t>オコナ</t>
    </rPh>
    <rPh sb="41" eb="43">
      <t>リヨウ</t>
    </rPh>
    <rPh sb="44" eb="46">
      <t>バアイ</t>
    </rPh>
    <rPh sb="47" eb="49">
      <t>ヒョウジ</t>
    </rPh>
    <phoneticPr fontId="1"/>
  </si>
  <si>
    <t>【トライアルから有償契約へ移行希望の場合】</t>
  </si>
  <si>
    <t>・トライアル環境のアカウント番号を記載して下さい</t>
  </si>
  <si>
    <t>・「現在」のトライアル利用環境のオーナーアドレスを「担当者E-mail」に記載下さい</t>
  </si>
  <si>
    <t>（トライアル申請時のオーナーアドレスから変更されている場合ございますので必ず現在のオーナーアドレスをご確認の上記載下さい）</t>
  </si>
  <si>
    <t>【トライアル環境移行しない場合】</t>
  </si>
  <si>
    <t>・トライアル環境のアカウント番号は記載不要です</t>
  </si>
  <si>
    <t>・オーナー希望のメールアドレスをトライアル環境から事前に外すかトライアル環境に属していないメールアドレスをオーナーアドレスに指定下さい</t>
  </si>
  <si>
    <r>
      <t>4.販売店情報</t>
    </r>
    <r>
      <rPr>
        <b/>
        <sz val="14"/>
        <color rgb="FFFF0000"/>
        <rFont val="メイリオ"/>
        <family val="3"/>
        <charset val="128"/>
      </rPr>
      <t>&lt;必須&gt;</t>
    </r>
    <rPh sb="2" eb="5">
      <t>ハンバイテン</t>
    </rPh>
    <rPh sb="5" eb="7">
      <t>ジョウホウ</t>
    </rPh>
    <phoneticPr fontId="1"/>
  </si>
  <si>
    <t>アイティクラウドカブシキガイシャ</t>
  </si>
  <si>
    <t>会社名</t>
    <rPh sb="0" eb="1">
      <t>カイ</t>
    </rPh>
    <rPh sb="1" eb="2">
      <t>シャ</t>
    </rPh>
    <rPh sb="2" eb="3">
      <t>メイ</t>
    </rPh>
    <phoneticPr fontId="1"/>
  </si>
  <si>
    <t>アイティクラウド株式会社</t>
  </si>
  <si>
    <t>ITcrowd Corp</t>
    <phoneticPr fontId="1"/>
  </si>
  <si>
    <t>EC事業部</t>
  </si>
  <si>
    <t>ライセンスタントウシャ</t>
    <phoneticPr fontId="1"/>
  </si>
  <si>
    <t>ライセンス担当者</t>
    <phoneticPr fontId="1"/>
  </si>
  <si>
    <t>TANTO</t>
    <phoneticPr fontId="1"/>
  </si>
  <si>
    <t>LICENSE</t>
    <phoneticPr fontId="1"/>
  </si>
  <si>
    <t>ご担当者メールアドレス</t>
    <rPh sb="1" eb="4">
      <t>タントウシャ</t>
    </rPh>
    <phoneticPr fontId="1"/>
  </si>
  <si>
    <t>supply.bbss@licenseonline.jp</t>
  </si>
  <si>
    <t>03-6841-0604</t>
  </si>
  <si>
    <t>案件登録（DR）</t>
    <phoneticPr fontId="1"/>
  </si>
  <si>
    <r>
      <t>5.購入対象製品</t>
    </r>
    <r>
      <rPr>
        <b/>
        <sz val="14"/>
        <color rgb="FFFF0000"/>
        <rFont val="メイリオ"/>
        <family val="3"/>
        <charset val="128"/>
      </rPr>
      <t>&lt;必須&gt;</t>
    </r>
    <rPh sb="2" eb="6">
      <t>コウニュウタイショウ</t>
    </rPh>
    <rPh sb="6" eb="8">
      <t>セイヒン</t>
    </rPh>
    <phoneticPr fontId="1"/>
  </si>
  <si>
    <t>ライセンス</t>
    <phoneticPr fontId="1"/>
  </si>
  <si>
    <t>製品名（選択）</t>
    <rPh sb="0" eb="2">
      <t>セイヒン</t>
    </rPh>
    <rPh sb="2" eb="3">
      <t>メイ</t>
    </rPh>
    <phoneticPr fontId="1"/>
  </si>
  <si>
    <t>型番</t>
    <rPh sb="0" eb="2">
      <t>カタバン</t>
    </rPh>
    <phoneticPr fontId="1"/>
  </si>
  <si>
    <t>※製品名（選択）に該当商品がない場合は、以下にご記入ください。型番は記入不要です。</t>
    <rPh sb="1" eb="3">
      <t>セイヒン</t>
    </rPh>
    <rPh sb="3" eb="4">
      <t>メイ</t>
    </rPh>
    <rPh sb="5" eb="7">
      <t>センタク</t>
    </rPh>
    <rPh sb="9" eb="11">
      <t>ガイトウ</t>
    </rPh>
    <rPh sb="11" eb="13">
      <t>ショウヒン</t>
    </rPh>
    <rPh sb="16" eb="18">
      <t>バアイ</t>
    </rPh>
    <rPh sb="20" eb="22">
      <t>イカ</t>
    </rPh>
    <rPh sb="24" eb="26">
      <t>キニュウ</t>
    </rPh>
    <rPh sb="31" eb="33">
      <t>カタバン</t>
    </rPh>
    <rPh sb="34" eb="36">
      <t>キニュウ</t>
    </rPh>
    <rPh sb="36" eb="38">
      <t>フヨウ</t>
    </rPh>
    <phoneticPr fontId="1"/>
  </si>
  <si>
    <t>その他</t>
    <rPh sb="2" eb="3">
      <t>ホカ</t>
    </rPh>
    <phoneticPr fontId="1"/>
  </si>
  <si>
    <t>製品名（記入）</t>
    <rPh sb="0" eb="2">
      <t>セイヒン</t>
    </rPh>
    <rPh sb="2" eb="3">
      <t>メイ</t>
    </rPh>
    <rPh sb="4" eb="6">
      <t>キニュウ</t>
    </rPh>
    <phoneticPr fontId="1"/>
  </si>
  <si>
    <t>型番（記入不要）</t>
    <rPh sb="0" eb="2">
      <t>カタバン</t>
    </rPh>
    <rPh sb="3" eb="5">
      <t>キニュウ</t>
    </rPh>
    <rPh sb="5" eb="7">
      <t>フヨウ</t>
    </rPh>
    <phoneticPr fontId="1"/>
  </si>
  <si>
    <t>注意事項</t>
    <rPh sb="0" eb="2">
      <t>チュウイ</t>
    </rPh>
    <rPh sb="2" eb="4">
      <t>ジコウ</t>
    </rPh>
    <phoneticPr fontId="1"/>
  </si>
  <si>
    <t>*1 新規/追加：毎月1日開通のみです。（土日関係なし）。過去日付に遡及はできません。必ず未来日を記載してください。</t>
    <rPh sb="3" eb="5">
      <t>シンキ</t>
    </rPh>
    <rPh sb="6" eb="8">
      <t>ツイカ</t>
    </rPh>
    <rPh sb="9" eb="11">
      <t>マイツキ</t>
    </rPh>
    <rPh sb="12" eb="13">
      <t>ニチ</t>
    </rPh>
    <rPh sb="13" eb="15">
      <t>カイツウ</t>
    </rPh>
    <rPh sb="21" eb="23">
      <t>ドニチ</t>
    </rPh>
    <rPh sb="23" eb="25">
      <t>カンケイ</t>
    </rPh>
    <rPh sb="29" eb="31">
      <t>カコ</t>
    </rPh>
    <rPh sb="31" eb="33">
      <t>ヒヅケ</t>
    </rPh>
    <rPh sb="34" eb="36">
      <t>ソキュウ</t>
    </rPh>
    <rPh sb="43" eb="44">
      <t>カナラ</t>
    </rPh>
    <rPh sb="45" eb="47">
      <t>ミライ</t>
    </rPh>
    <rPh sb="47" eb="48">
      <t>ニチ</t>
    </rPh>
    <rPh sb="49" eb="51">
      <t>キサイ</t>
    </rPh>
    <phoneticPr fontId="1"/>
  </si>
  <si>
    <t>　  減数/解約：更新タイミングのみ可能、契約期間途中での減数・解約はできません。</t>
    <rPh sb="3" eb="5">
      <t>ゲンスウ</t>
    </rPh>
    <rPh sb="6" eb="8">
      <t>カイヤク</t>
    </rPh>
    <rPh sb="9" eb="11">
      <t>コウシン</t>
    </rPh>
    <rPh sb="18" eb="20">
      <t>カノウ</t>
    </rPh>
    <rPh sb="21" eb="23">
      <t>ケイヤク</t>
    </rPh>
    <rPh sb="23" eb="25">
      <t>キカン</t>
    </rPh>
    <rPh sb="25" eb="27">
      <t>トチュウ</t>
    </rPh>
    <rPh sb="29" eb="31">
      <t>ゲンスウ</t>
    </rPh>
    <rPh sb="32" eb="34">
      <t>カイヤク</t>
    </rPh>
    <phoneticPr fontId="1"/>
  </si>
  <si>
    <t>*2 年間契約のみです。月額契約のお取扱いはございません。</t>
    <rPh sb="3" eb="5">
      <t>ネンカン</t>
    </rPh>
    <rPh sb="5" eb="7">
      <t>ケイヤク</t>
    </rPh>
    <rPh sb="12" eb="14">
      <t>ゲツガク</t>
    </rPh>
    <rPh sb="14" eb="16">
      <t>ケイヤク</t>
    </rPh>
    <rPh sb="18" eb="20">
      <t>トリアツカ</t>
    </rPh>
    <phoneticPr fontId="1"/>
  </si>
  <si>
    <t>*3 オプション製品の単体購入は不可となります。</t>
    <rPh sb="8" eb="10">
      <t>セイヒン</t>
    </rPh>
    <rPh sb="11" eb="13">
      <t>タンタイ</t>
    </rPh>
    <rPh sb="13" eb="15">
      <t>コウニュウ</t>
    </rPh>
    <rPh sb="16" eb="18">
      <t>フカ</t>
    </rPh>
    <phoneticPr fontId="1"/>
  </si>
  <si>
    <t>*4 自動更新製品です。満了日の45日前までに減数/解約の申請がない限り、既存保有数で更新となりますのでご注意ください。</t>
    <rPh sb="3" eb="5">
      <t>ジドウ</t>
    </rPh>
    <rPh sb="5" eb="7">
      <t>コウシン</t>
    </rPh>
    <rPh sb="7" eb="9">
      <t>セイヒン</t>
    </rPh>
    <rPh sb="12" eb="14">
      <t>マンリョウ</t>
    </rPh>
    <rPh sb="14" eb="15">
      <t>ニチ</t>
    </rPh>
    <rPh sb="18" eb="19">
      <t>ニチ</t>
    </rPh>
    <rPh sb="19" eb="20">
      <t>マエ</t>
    </rPh>
    <rPh sb="23" eb="25">
      <t>ゲンスウ</t>
    </rPh>
    <rPh sb="26" eb="28">
      <t>カイヤク</t>
    </rPh>
    <rPh sb="29" eb="31">
      <t>シンセイ</t>
    </rPh>
    <rPh sb="34" eb="35">
      <t>カギ</t>
    </rPh>
    <rPh sb="37" eb="39">
      <t>キゾン</t>
    </rPh>
    <rPh sb="39" eb="41">
      <t>ホユウ</t>
    </rPh>
    <rPh sb="41" eb="42">
      <t>スウ</t>
    </rPh>
    <rPh sb="43" eb="45">
      <t>コウシン</t>
    </rPh>
    <rPh sb="53" eb="55">
      <t>チュウイ</t>
    </rPh>
    <phoneticPr fontId="1"/>
  </si>
  <si>
    <t>*5 各製品で最低契約数が定められています。下回る数量でのご契約はできません。ただし追加時は各製品1Lからご購入可能です。</t>
    <rPh sb="3" eb="4">
      <t>カク</t>
    </rPh>
    <rPh sb="4" eb="6">
      <t>セイヒン</t>
    </rPh>
    <rPh sb="7" eb="9">
      <t>サイテイ</t>
    </rPh>
    <rPh sb="9" eb="11">
      <t>ケイヤク</t>
    </rPh>
    <rPh sb="11" eb="12">
      <t>スウ</t>
    </rPh>
    <rPh sb="13" eb="14">
      <t>サダ</t>
    </rPh>
    <rPh sb="22" eb="24">
      <t>シタマワ</t>
    </rPh>
    <rPh sb="25" eb="27">
      <t>スウリョウ</t>
    </rPh>
    <rPh sb="30" eb="32">
      <t>ケイヤク</t>
    </rPh>
    <rPh sb="42" eb="44">
      <t>ツイカ</t>
    </rPh>
    <rPh sb="44" eb="45">
      <t>ジ</t>
    </rPh>
    <rPh sb="46" eb="49">
      <t>カクセイヒン</t>
    </rPh>
    <rPh sb="54" eb="56">
      <t>コウニュウ</t>
    </rPh>
    <rPh sb="56" eb="58">
      <t>カノウ</t>
    </rPh>
    <phoneticPr fontId="1"/>
  </si>
  <si>
    <t>*6 契約期間途中追加の場合、次回更新日までの残月数分のご購入が必要です。</t>
    <rPh sb="3" eb="5">
      <t>ケイヤク</t>
    </rPh>
    <rPh sb="5" eb="7">
      <t>キカン</t>
    </rPh>
    <rPh sb="7" eb="9">
      <t>トチュウ</t>
    </rPh>
    <rPh sb="9" eb="11">
      <t>ツイカ</t>
    </rPh>
    <rPh sb="12" eb="14">
      <t>バアイ</t>
    </rPh>
    <rPh sb="15" eb="17">
      <t>ジカイ</t>
    </rPh>
    <rPh sb="17" eb="19">
      <t>コウシン</t>
    </rPh>
    <rPh sb="19" eb="20">
      <t>ニチ</t>
    </rPh>
    <rPh sb="23" eb="25">
      <t>ザンゲツ</t>
    </rPh>
    <rPh sb="25" eb="26">
      <t>スウ</t>
    </rPh>
    <rPh sb="26" eb="27">
      <t>ブン</t>
    </rPh>
    <rPh sb="29" eb="31">
      <t>コウニュウ</t>
    </rPh>
    <rPh sb="32" eb="34">
      <t>ヒツヨウ</t>
    </rPh>
    <phoneticPr fontId="1"/>
  </si>
  <si>
    <t>*7 新規お申込みの場合、お客様のご注文状況に応じて無料サインアップの要否が異なります。無料サインアップが必要な場合事前にメーカーHP（https://zoom.us/signup）</t>
  </si>
  <si>
    <t>より無料サインアップを実施してください。サインアップ不要の場合でサインアップ済みのアドレスをオーナーアドレスとする場合はZoomのユーザ削除を実施してからお申し込みお願いします</t>
    <rPh sb="26" eb="28">
      <t>フヨウ</t>
    </rPh>
    <rPh sb="29" eb="31">
      <t>バアイ</t>
    </rPh>
    <rPh sb="38" eb="39">
      <t>ズ</t>
    </rPh>
    <rPh sb="57" eb="59">
      <t>バアイ</t>
    </rPh>
    <rPh sb="68" eb="70">
      <t>サクジョ</t>
    </rPh>
    <rPh sb="71" eb="73">
      <t>ジッシ</t>
    </rPh>
    <rPh sb="78" eb="79">
      <t>モウ</t>
    </rPh>
    <rPh sb="80" eb="81">
      <t>コ</t>
    </rPh>
    <rPh sb="83" eb="84">
      <t>ネガ</t>
    </rPh>
    <phoneticPr fontId="1"/>
  </si>
  <si>
    <t>*10 DR登録後、承認が下りるとApproval Id(A-8ケタ数字）が発行されます。</t>
    <rPh sb="6" eb="8">
      <t>トウロク</t>
    </rPh>
    <rPh sb="8" eb="9">
      <t>アト</t>
    </rPh>
    <rPh sb="10" eb="12">
      <t>ショウニン</t>
    </rPh>
    <rPh sb="13" eb="14">
      <t>オ</t>
    </rPh>
    <rPh sb="34" eb="36">
      <t>スウジ</t>
    </rPh>
    <rPh sb="38" eb="40">
      <t>ハッコウ</t>
    </rPh>
    <phoneticPr fontId="1"/>
  </si>
  <si>
    <t>*8 納品（メール）は、エンドユーザーご担当者様へのみメール納品です。</t>
    <rPh sb="3" eb="5">
      <t>ノウヒン</t>
    </rPh>
    <rPh sb="20" eb="23">
      <t>タントウシャ</t>
    </rPh>
    <rPh sb="23" eb="24">
      <t>サマ</t>
    </rPh>
    <rPh sb="30" eb="32">
      <t>ノウヒン</t>
    </rPh>
    <phoneticPr fontId="1"/>
  </si>
  <si>
    <t>＜トライアルをお申込み/ご利用頂いたお客様へ＞</t>
    <rPh sb="8" eb="10">
      <t>モウシコ</t>
    </rPh>
    <rPh sb="13" eb="15">
      <t>リヨウ</t>
    </rPh>
    <rPh sb="15" eb="16">
      <t>イタダ</t>
    </rPh>
    <rPh sb="19" eb="21">
      <t>キャクサマ</t>
    </rPh>
    <phoneticPr fontId="1"/>
  </si>
  <si>
    <t>有償契約へ移行時以下注意点がございますので、ご確認・ご了承の上お申込みをお願い致します。</t>
  </si>
  <si>
    <t>　　　確認しました。</t>
    <rPh sb="3" eb="5">
      <t>カクニン</t>
    </rPh>
    <phoneticPr fontId="1"/>
  </si>
  <si>
    <t>※トライアルはビジネスプラン相当の機能提供だったため、プロプランへ有償切替をご希望の場合機能ダウングレードになります。ご注意ください。</t>
    <rPh sb="33" eb="35">
      <t>ユウショウ</t>
    </rPh>
    <rPh sb="35" eb="37">
      <t>キリカエ</t>
    </rPh>
    <rPh sb="39" eb="41">
      <t>キボウ</t>
    </rPh>
    <rPh sb="42" eb="44">
      <t>バアイ</t>
    </rPh>
    <rPh sb="44" eb="46">
      <t>キノウ</t>
    </rPh>
    <rPh sb="60" eb="62">
      <t>チュウイ</t>
    </rPh>
    <phoneticPr fontId="1"/>
  </si>
  <si>
    <t>※有償プラン申込数量がトライアル申込数量を下回る場合、有償プランお申込み時点で有償切替対象ユーザー以外はユーザー削除を実施してください。</t>
    <rPh sb="27" eb="29">
      <t>ユウショウ</t>
    </rPh>
    <rPh sb="33" eb="35">
      <t>モウシコ</t>
    </rPh>
    <rPh sb="36" eb="38">
      <t>ジテン</t>
    </rPh>
    <rPh sb="39" eb="41">
      <t>ユウショウ</t>
    </rPh>
    <rPh sb="43" eb="45">
      <t>タイショウ</t>
    </rPh>
    <rPh sb="59" eb="61">
      <t>ジッシ</t>
    </rPh>
    <phoneticPr fontId="1"/>
  </si>
  <si>
    <t>　削除頂けていない場合、ランダムに有償切替されます。</t>
    <phoneticPr fontId="1"/>
  </si>
  <si>
    <t>※トライアルに付帯のウェビナー500・大規模ミーティング500は、有償のプロプラン、ビジネスプランには無償付帯しておりません。</t>
  </si>
  <si>
    <t>　ご希望に合わせて別途有償オプションをご購入ください。</t>
    <phoneticPr fontId="1"/>
  </si>
  <si>
    <t>備考</t>
    <rPh sb="0" eb="2">
      <t>ビコウ</t>
    </rPh>
    <phoneticPr fontId="1"/>
  </si>
  <si>
    <t>※アカウント番号は、トライアル利用をされた場合のみ表示されます。無料版（メーカーHPから無料サインアップのみ行った）をご利用の場合は表示されません。</t>
    <rPh sb="15" eb="17">
      <t>リヨウ</t>
    </rPh>
    <rPh sb="21" eb="23">
      <t>バアイ</t>
    </rPh>
    <rPh sb="25" eb="27">
      <t>ヒョウジ</t>
    </rPh>
    <phoneticPr fontId="1"/>
  </si>
  <si>
    <t>①</t>
    <phoneticPr fontId="1"/>
  </si>
  <si>
    <t>Zoom Webポータルサイトにサインインをします。
https://zoom.us/signin</t>
    <phoneticPr fontId="1"/>
  </si>
  <si>
    <t>②</t>
    <phoneticPr fontId="1"/>
  </si>
  <si>
    <t>[プロフィール]をクリックします。</t>
    <phoneticPr fontId="1"/>
  </si>
  <si>
    <t>③</t>
    <phoneticPr fontId="1"/>
  </si>
  <si>
    <t>ユーザー名の下に、アカウント番号（黄色箇所数字）の記載があります。
このアカウント番号を申請書にご記載ください。</t>
    <rPh sb="17" eb="19">
      <t>キイロ</t>
    </rPh>
    <rPh sb="19" eb="21">
      <t>カショ</t>
    </rPh>
    <rPh sb="21" eb="23">
      <t>スウジ</t>
    </rPh>
    <phoneticPr fontId="1"/>
  </si>
  <si>
    <t>開通希望日</t>
    <rPh sb="0" eb="2">
      <t>カイツウ</t>
    </rPh>
    <rPh sb="2" eb="4">
      <t>キボウ</t>
    </rPh>
    <rPh sb="4" eb="5">
      <t>ニチ</t>
    </rPh>
    <phoneticPr fontId="1"/>
  </si>
  <si>
    <t>トライアル</t>
  </si>
  <si>
    <t>無料サインアップ</t>
    <rPh sb="0" eb="2">
      <t>ムリョウ</t>
    </rPh>
    <phoneticPr fontId="1"/>
  </si>
  <si>
    <t>商品名</t>
    <rPh sb="0" eb="3">
      <t>ショウヒンメイ</t>
    </rPh>
    <phoneticPr fontId="1"/>
  </si>
  <si>
    <t>コード登録有無</t>
    <rPh sb="3" eb="5">
      <t>トウロク</t>
    </rPh>
    <rPh sb="5" eb="7">
      <t>ウム</t>
    </rPh>
    <phoneticPr fontId="1"/>
  </si>
  <si>
    <t>Zoom Product</t>
  </si>
  <si>
    <t>SKU</t>
  </si>
  <si>
    <t>Description</t>
  </si>
  <si>
    <t>MSRP</t>
  </si>
  <si>
    <t>Standard Margin</t>
  </si>
  <si>
    <t>Deal Reg Margin</t>
  </si>
  <si>
    <t>Tier</t>
  </si>
  <si>
    <t>Tier Quantity Start</t>
  </si>
  <si>
    <t>Tier Quantity End</t>
  </si>
  <si>
    <t>有</t>
    <rPh sb="0" eb="1">
      <t>ア</t>
    </rPh>
    <phoneticPr fontId="1"/>
  </si>
  <si>
    <t>済</t>
    <rPh sb="0" eb="1">
      <t>スミ</t>
    </rPh>
    <phoneticPr fontId="1"/>
  </si>
  <si>
    <t>Zoom Workplace Pro 1Y</t>
    <phoneticPr fontId="1"/>
  </si>
  <si>
    <t>JX71N3900A</t>
  </si>
  <si>
    <t>PAR1-PRO-BASE-NH1Y</t>
  </si>
  <si>
    <t>無</t>
    <rPh sb="0" eb="1">
      <t>ナ</t>
    </rPh>
    <phoneticPr fontId="1"/>
  </si>
  <si>
    <t>Zoom Workplace Business 1Y</t>
    <phoneticPr fontId="1"/>
  </si>
  <si>
    <t>JX71N4100A</t>
  </si>
  <si>
    <t>PAR1-BIZ-BASE-NH1Y</t>
  </si>
  <si>
    <t>Zoom Workplace Enterprise Essentials 1Y</t>
    <phoneticPr fontId="1"/>
  </si>
  <si>
    <t>JX71N5400A</t>
  </si>
  <si>
    <t>Z1-ESS-1-1YR</t>
  </si>
  <si>
    <t>Zoom Rooms 1Y</t>
  </si>
  <si>
    <t>JX71N7100A</t>
  </si>
  <si>
    <t>PAR1-ROOM-BASE-RM1Y</t>
  </si>
  <si>
    <t>Room Connector 1Y</t>
  </si>
  <si>
    <t>JX71N7200A</t>
  </si>
  <si>
    <t>PAR1-CRC-1-PT1Y</t>
  </si>
  <si>
    <t>500 Participants meeting 1Y</t>
    <phoneticPr fontId="1"/>
  </si>
  <si>
    <t>JX71N7300A</t>
  </si>
  <si>
    <t>PAR1-LMR-500-NH1Y</t>
  </si>
  <si>
    <t>1000 Participants meeting 1Y</t>
    <phoneticPr fontId="1"/>
  </si>
  <si>
    <t>JX71N7400A</t>
  </si>
  <si>
    <t>PAR1-LMR-1K-NH1Y</t>
  </si>
  <si>
    <t>Webinar 500 1Y</t>
    <phoneticPr fontId="1"/>
  </si>
  <si>
    <t>JX71N7900A</t>
  </si>
  <si>
    <t>PAR1-WEB-500-FL1Y</t>
  </si>
  <si>
    <t>Webinar 1000 1Y</t>
    <phoneticPr fontId="1"/>
  </si>
  <si>
    <t>JX71N8000A</t>
  </si>
  <si>
    <t>PAR1-WEB-1000-FL1Y</t>
  </si>
  <si>
    <t>Webinar 3000 1Y</t>
    <phoneticPr fontId="1"/>
  </si>
  <si>
    <t>JX71N8100A</t>
  </si>
  <si>
    <t>PAR1-WEB-3000-FL1Y</t>
  </si>
  <si>
    <t>Webinar 5000 1Y</t>
    <phoneticPr fontId="1"/>
  </si>
  <si>
    <t>JX71N8200A</t>
  </si>
  <si>
    <t>PAR1-WEB-5000-FL1Y</t>
  </si>
  <si>
    <t>Webinar 10000 1Y</t>
    <phoneticPr fontId="1"/>
  </si>
  <si>
    <t>JX71P8400A(1/2)
JX71P8400B(2/2)</t>
  </si>
  <si>
    <t>PAR1-WEB-10K-FL1Y</t>
  </si>
  <si>
    <t>Zoom Events 100 Unlimited 1Y</t>
    <phoneticPr fontId="1"/>
  </si>
  <si>
    <t>JX71N9000A</t>
  </si>
  <si>
    <t>ZE-100-UNL-1YR</t>
  </si>
  <si>
    <t>Zoom Events 500 Unlimited 1Y</t>
    <phoneticPr fontId="1"/>
  </si>
  <si>
    <t>JX71N9100A</t>
  </si>
  <si>
    <t>ZE-500-UNL-1YR</t>
  </si>
  <si>
    <t>Zoom Events 1,000 Unlimited 1Y</t>
    <phoneticPr fontId="1"/>
  </si>
  <si>
    <t>JX71N9200A</t>
  </si>
  <si>
    <t>ZE-1000-UNL-1YR</t>
  </si>
  <si>
    <t>Zoom Events 3,000 Unlimited 1Y</t>
    <phoneticPr fontId="1"/>
  </si>
  <si>
    <t>JX71N9300A</t>
  </si>
  <si>
    <t>ZE-3000-UNL-1YR</t>
  </si>
  <si>
    <t>Zoom Events 5,000 Unlimited 1Y</t>
    <phoneticPr fontId="1"/>
  </si>
  <si>
    <t>JX71N9400A</t>
  </si>
  <si>
    <t>ZE-5000-UNL-1YR</t>
  </si>
  <si>
    <t>Zoom Sessions 100 Unlimited 1Y</t>
    <phoneticPr fontId="1"/>
  </si>
  <si>
    <t>JX71O0200A</t>
  </si>
  <si>
    <t>ZS-100-UNL-1YR</t>
  </si>
  <si>
    <t>Zoom Sessions 500 Unlimited 1Y</t>
    <phoneticPr fontId="1"/>
  </si>
  <si>
    <t>JX71O0300A</t>
  </si>
  <si>
    <t>ZS-500-UNL-1YR</t>
  </si>
  <si>
    <t>Zoom Sessions 1000 Unlimited 1Y</t>
    <phoneticPr fontId="1"/>
  </si>
  <si>
    <t>JX71O0400A</t>
  </si>
  <si>
    <t>ZS-1000-UNL-1YR</t>
  </si>
  <si>
    <t>Zoom Sessions 3000 Unlimited 1Y</t>
    <phoneticPr fontId="1"/>
  </si>
  <si>
    <t>JX71O0500A</t>
  </si>
  <si>
    <t>ZS-3000-UNL-1YR</t>
  </si>
  <si>
    <t>Zoom Sessions 5000 Unlimited 1Y</t>
    <phoneticPr fontId="1"/>
  </si>
  <si>
    <t>JX71O0600A</t>
  </si>
  <si>
    <t>ZS-5000-UNL-1YR</t>
  </si>
  <si>
    <t>Cloud Recording 200 GB Monthly Usage 1Y</t>
    <phoneticPr fontId="1"/>
  </si>
  <si>
    <t>JX71O2100A</t>
  </si>
  <si>
    <t>ZM-CLR-200G-1-1Y</t>
  </si>
  <si>
    <t>Cloud Recording 1TB Monthly Usage 1Y</t>
    <phoneticPr fontId="1"/>
  </si>
  <si>
    <t>JX71O2200A</t>
  </si>
  <si>
    <t>ZM-CLR-1TB-1-1Y</t>
  </si>
  <si>
    <t>Cloud Recording 5TB Monthly Usage 1Y</t>
    <phoneticPr fontId="1"/>
  </si>
  <si>
    <t>JX71O2300A</t>
  </si>
  <si>
    <t>ZM-CLR-5TB-1-1Y</t>
  </si>
  <si>
    <t>Zoom Revenue Accelerator 1Y</t>
    <phoneticPr fontId="1"/>
  </si>
  <si>
    <t>JX71O2400A</t>
  </si>
  <si>
    <t>ZM-ZRA-1-1Y</t>
  </si>
  <si>
    <t>Workspace Reservation 1Y</t>
    <phoneticPr fontId="1"/>
  </si>
  <si>
    <t>JX71O3300A</t>
  </si>
  <si>
    <t>ZM-WR-1-1Y</t>
  </si>
  <si>
    <t>Zoom Translated Captions 1Y</t>
    <phoneticPr fontId="1"/>
  </si>
  <si>
    <t>JX71O3600A</t>
  </si>
  <si>
    <t>ZM-TC-1-1Y</t>
  </si>
  <si>
    <t>Zoom Workplace for Education School and Campus 1Y</t>
    <phoneticPr fontId="1"/>
  </si>
  <si>
    <t>JX71O6600A</t>
  </si>
  <si>
    <t>Z1-EDU-SC-1Y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</si>
</sst>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26" formatCode="\$#,##0.00_);[Red]\(\$#,##0.00\)"/>
    <numFmt numFmtId="176" formatCode="[$¥-411]#,##0;[$¥-411]#,##0"/>
  </numFmts>
  <fonts count="59">
    <font>
      <sz val="11"/>
      <color theme="1"/>
      <name val="ＭＳ Ｐゴシック"/>
      <family val="2"/>
      <charset val="128"/>
      <scheme val="minor"/>
    </font>
    <font>
      <sz val="6"/>
      <name val="ＭＳ Ｐゴシック"/>
      <family val="2"/>
      <charset val="128"/>
      <scheme val="minor"/>
    </font>
    <font>
      <sz val="9"/>
      <color theme="1"/>
      <name val="メイリオ"/>
      <family val="3"/>
      <charset val="128"/>
    </font>
    <font>
      <sz val="11"/>
      <color theme="1"/>
      <name val="ＭＳ Ｐゴシック"/>
      <family val="2"/>
      <charset val="128"/>
      <scheme val="minor"/>
    </font>
    <font>
      <sz val="11"/>
      <color theme="1"/>
      <name val="メイリオ"/>
      <family val="3"/>
      <charset val="128"/>
    </font>
    <font>
      <u/>
      <sz val="11"/>
      <color theme="10"/>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b/>
      <sz val="11"/>
      <color theme="0"/>
      <name val="ＭＳ Ｐゴシック"/>
      <family val="3"/>
      <charset val="128"/>
      <scheme val="minor"/>
    </font>
    <font>
      <b/>
      <sz val="12"/>
      <color theme="1"/>
      <name val="ＭＳ Ｐゴシック"/>
      <family val="3"/>
      <charset val="128"/>
      <scheme val="minor"/>
    </font>
    <font>
      <b/>
      <sz val="11"/>
      <color theme="1"/>
      <name val="メイリオ"/>
      <family val="3"/>
      <charset val="128"/>
    </font>
    <font>
      <b/>
      <sz val="20"/>
      <color theme="0"/>
      <name val="メイリオ"/>
      <family val="3"/>
      <charset val="128"/>
    </font>
    <font>
      <b/>
      <sz val="14"/>
      <name val="メイリオ"/>
      <family val="3"/>
      <charset val="128"/>
    </font>
    <font>
      <b/>
      <sz val="14"/>
      <color rgb="FFFF0000"/>
      <name val="メイリオ"/>
      <family val="3"/>
      <charset val="128"/>
    </font>
    <font>
      <sz val="12"/>
      <name val="メイリオ"/>
      <family val="3"/>
      <charset val="128"/>
    </font>
    <font>
      <sz val="11"/>
      <color theme="10"/>
      <name val="メイリオ"/>
      <family val="3"/>
      <charset val="128"/>
    </font>
    <font>
      <b/>
      <sz val="14"/>
      <color theme="1"/>
      <name val="メイリオ"/>
      <family val="3"/>
      <charset val="128"/>
    </font>
    <font>
      <sz val="11"/>
      <color theme="0" tint="-0.249977111117893"/>
      <name val="メイリオ"/>
      <family val="3"/>
      <charset val="128"/>
    </font>
    <font>
      <b/>
      <sz val="11"/>
      <name val="メイリオ"/>
      <family val="3"/>
      <charset val="128"/>
    </font>
    <font>
      <sz val="11"/>
      <name val="メイリオ"/>
      <family val="3"/>
      <charset val="128"/>
    </font>
    <font>
      <sz val="12"/>
      <color theme="1"/>
      <name val="メイリオ"/>
      <family val="3"/>
      <charset val="128"/>
    </font>
    <font>
      <b/>
      <sz val="16"/>
      <name val="メイリオ"/>
      <family val="3"/>
      <charset val="128"/>
    </font>
    <font>
      <b/>
      <sz val="16"/>
      <color theme="1"/>
      <name val="メイリオ"/>
      <family val="3"/>
      <charset val="128"/>
    </font>
    <font>
      <sz val="12"/>
      <color theme="10"/>
      <name val="メイリオ"/>
      <family val="3"/>
      <charset val="128"/>
    </font>
    <font>
      <b/>
      <sz val="22"/>
      <color theme="0"/>
      <name val="メイリオ"/>
      <family val="3"/>
      <charset val="128"/>
    </font>
    <font>
      <b/>
      <sz val="11"/>
      <color theme="0" tint="-0.499984740745262"/>
      <name val="メイリオ"/>
      <family val="3"/>
      <charset val="128"/>
    </font>
    <font>
      <sz val="11"/>
      <color theme="0" tint="-0.499984740745262"/>
      <name val="メイリオ"/>
      <family val="3"/>
      <charset val="128"/>
    </font>
    <font>
      <u/>
      <sz val="11"/>
      <color theme="10"/>
      <name val="メイリオ"/>
      <family val="3"/>
      <charset val="128"/>
    </font>
    <font>
      <b/>
      <sz val="22"/>
      <color theme="1"/>
      <name val="メイリオ"/>
      <family val="3"/>
      <charset val="128"/>
    </font>
    <font>
      <sz val="11"/>
      <color theme="0"/>
      <name val="メイリオ"/>
      <family val="3"/>
      <charset val="128"/>
    </font>
    <font>
      <b/>
      <sz val="10"/>
      <color rgb="FFFF0000"/>
      <name val="メイリオ"/>
      <family val="3"/>
      <charset val="128"/>
    </font>
    <font>
      <b/>
      <sz val="11"/>
      <color rgb="FFFF0000"/>
      <name val="メイリオ"/>
      <family val="3"/>
      <charset val="128"/>
    </font>
    <font>
      <sz val="14"/>
      <color theme="1"/>
      <name val="メイリオ"/>
      <family val="3"/>
      <charset val="128"/>
    </font>
    <font>
      <sz val="11"/>
      <color rgb="FFFF0000"/>
      <name val="メイリオ"/>
      <family val="3"/>
      <charset val="128"/>
    </font>
    <font>
      <sz val="12"/>
      <color rgb="FF000000"/>
      <name val="Meiryo"/>
      <family val="3"/>
      <charset val="128"/>
    </font>
    <font>
      <sz val="12"/>
      <color rgb="FFFF0000"/>
      <name val="メイリオ"/>
      <family val="3"/>
      <charset val="128"/>
    </font>
    <font>
      <sz val="9"/>
      <color theme="0"/>
      <name val="メイリオ"/>
      <family val="3"/>
      <charset val="128"/>
    </font>
    <font>
      <sz val="10"/>
      <color rgb="FFFF0000"/>
      <name val="メイリオ"/>
      <family val="3"/>
      <charset val="128"/>
    </font>
    <font>
      <b/>
      <u/>
      <sz val="10"/>
      <color rgb="FFFF0000"/>
      <name val="メイリオ"/>
      <family val="3"/>
      <charset val="128"/>
    </font>
    <font>
      <b/>
      <u/>
      <sz val="12"/>
      <color theme="1"/>
      <name val="メイリオ"/>
      <family val="3"/>
      <charset val="128"/>
    </font>
    <font>
      <sz val="9"/>
      <color theme="1"/>
      <name val="Meiryo UI"/>
      <family val="2"/>
      <charset val="128"/>
    </font>
    <font>
      <b/>
      <u/>
      <sz val="12"/>
      <color theme="1" tint="0.249977111117893"/>
      <name val="Meiryo UI"/>
      <family val="3"/>
      <charset val="128"/>
    </font>
    <font>
      <sz val="6"/>
      <name val="Meiryo UI"/>
      <family val="2"/>
      <charset val="128"/>
    </font>
    <font>
      <b/>
      <sz val="12"/>
      <color theme="1" tint="0.249977111117893"/>
      <name val="メイリオ"/>
      <family val="3"/>
      <charset val="128"/>
    </font>
    <font>
      <sz val="12"/>
      <color theme="1" tint="0.249977111117893"/>
      <name val="メイリオ"/>
      <family val="3"/>
      <charset val="128"/>
    </font>
    <font>
      <b/>
      <sz val="9"/>
      <color theme="1" tint="0.249977111117893"/>
      <name val="メイリオ"/>
      <family val="3"/>
      <charset val="128"/>
    </font>
    <font>
      <sz val="9"/>
      <color theme="1" tint="0.249977111117893"/>
      <name val="HG丸ｺﾞｼｯｸM-PRO"/>
      <family val="3"/>
      <charset val="128"/>
    </font>
    <font>
      <sz val="9"/>
      <color theme="1" tint="0.249977111117893"/>
      <name val="メイリオ"/>
      <family val="3"/>
      <charset val="128"/>
    </font>
    <font>
      <sz val="9"/>
      <name val="HG丸ｺﾞｼｯｸM-PRO"/>
      <family val="3"/>
      <charset val="128"/>
    </font>
    <font>
      <u/>
      <sz val="9"/>
      <color theme="10"/>
      <name val="Meiryo UI"/>
      <family val="2"/>
      <charset val="128"/>
    </font>
    <font>
      <u/>
      <sz val="9"/>
      <name val="Meiryo UI"/>
      <family val="2"/>
      <charset val="128"/>
    </font>
    <font>
      <sz val="9"/>
      <color rgb="FFFF0000"/>
      <name val="メイリオ"/>
      <family val="3"/>
      <charset val="128"/>
    </font>
    <font>
      <u/>
      <sz val="9"/>
      <color theme="1" tint="0.249977111117893"/>
      <name val="Meiryo UI"/>
      <family val="2"/>
      <charset val="128"/>
    </font>
    <font>
      <sz val="10"/>
      <color theme="1"/>
      <name val="HG丸ｺﾞｼｯｸM-PRO"/>
      <family val="3"/>
      <charset val="128"/>
    </font>
    <font>
      <sz val="11"/>
      <color theme="1"/>
      <name val="游ゴシック"/>
      <family val="3"/>
      <charset val="128"/>
    </font>
    <font>
      <b/>
      <sz val="12"/>
      <color rgb="FFFF0000"/>
      <name val="メイリオ"/>
      <family val="3"/>
      <charset val="128"/>
    </font>
    <font>
      <u/>
      <sz val="12"/>
      <color theme="10"/>
      <name val="メイリオ"/>
      <family val="3"/>
      <charset val="128"/>
    </font>
    <font>
      <sz val="11"/>
      <color rgb="FF000000"/>
      <name val="メイリオ"/>
      <family val="3"/>
      <charset val="128"/>
    </font>
    <font>
      <sz val="12"/>
      <color rgb="FF000000"/>
      <name val="メイリオ"/>
      <family val="3"/>
      <charset val="128"/>
    </font>
  </fonts>
  <fills count="12">
    <fill>
      <patternFill patternType="none"/>
    </fill>
    <fill>
      <patternFill patternType="gray125"/>
    </fill>
    <fill>
      <patternFill patternType="solid">
        <fgColor theme="4" tint="0.59999389629810485"/>
        <bgColor indexed="64"/>
      </patternFill>
    </fill>
    <fill>
      <patternFill patternType="solid">
        <fgColor theme="2" tint="-0.249977111117893"/>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66CCFF"/>
        <bgColor indexed="64"/>
      </patternFill>
    </fill>
    <fill>
      <patternFill patternType="solid">
        <fgColor rgb="FF99CCFF"/>
        <bgColor indexed="64"/>
      </patternFill>
    </fill>
    <fill>
      <patternFill patternType="solid">
        <fgColor rgb="FFFFFF99"/>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medium">
        <color theme="1"/>
      </bottom>
      <diagonal/>
    </border>
    <border>
      <left/>
      <right/>
      <top style="thin">
        <color theme="1"/>
      </top>
      <bottom/>
      <diagonal/>
    </border>
    <border>
      <left style="thin">
        <color indexed="64"/>
      </left>
      <right style="medium">
        <color theme="1"/>
      </right>
      <top style="thin">
        <color indexed="64"/>
      </top>
      <bottom style="thin">
        <color indexed="64"/>
      </bottom>
      <diagonal/>
    </border>
    <border>
      <left style="thin">
        <color indexed="64"/>
      </left>
      <right style="thin">
        <color indexed="64"/>
      </right>
      <top style="thin">
        <color indexed="64"/>
      </top>
      <bottom style="hair">
        <color theme="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theme="1"/>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hair">
        <color indexed="64"/>
      </bottom>
      <diagonal/>
    </border>
    <border>
      <left/>
      <right/>
      <top style="thin">
        <color indexed="64"/>
      </top>
      <bottom style="medium">
        <color theme="1"/>
      </bottom>
      <diagonal/>
    </border>
    <border>
      <left/>
      <right style="thin">
        <color indexed="64"/>
      </right>
      <top style="thin">
        <color theme="1"/>
      </top>
      <bottom/>
      <diagonal/>
    </border>
    <border>
      <left style="thin">
        <color indexed="64"/>
      </left>
      <right style="medium">
        <color indexed="64"/>
      </right>
      <top style="thin">
        <color indexed="64"/>
      </top>
      <bottom style="thin">
        <color indexed="64"/>
      </bottom>
      <diagonal/>
    </border>
    <border>
      <left style="thin">
        <color rgb="FF99CCFF"/>
      </left>
      <right/>
      <top style="thin">
        <color rgb="FF99CCFF"/>
      </top>
      <bottom style="thin">
        <color rgb="FF99CCFF"/>
      </bottom>
      <diagonal/>
    </border>
    <border>
      <left/>
      <right/>
      <top style="thin">
        <color rgb="FF99CCFF"/>
      </top>
      <bottom style="thin">
        <color rgb="FF99CCFF"/>
      </bottom>
      <diagonal/>
    </border>
    <border>
      <left/>
      <right style="thin">
        <color rgb="FF99CCFF"/>
      </right>
      <top style="thin">
        <color rgb="FF99CCFF"/>
      </top>
      <bottom style="thin">
        <color rgb="FF99CCFF"/>
      </bottom>
      <diagonal/>
    </border>
    <border>
      <left style="thin">
        <color indexed="64"/>
      </left>
      <right/>
      <top style="thin">
        <color indexed="64"/>
      </top>
      <bottom style="hair">
        <color rgb="FF000000"/>
      </bottom>
      <diagonal/>
    </border>
    <border>
      <left/>
      <right/>
      <top style="thin">
        <color indexed="64"/>
      </top>
      <bottom style="hair">
        <color rgb="FF000000"/>
      </bottom>
      <diagonal/>
    </border>
    <border>
      <left/>
      <right style="thin">
        <color indexed="64"/>
      </right>
      <top style="thin">
        <color indexed="64"/>
      </top>
      <bottom style="hair">
        <color rgb="FF000000"/>
      </bottom>
      <diagonal/>
    </border>
    <border>
      <left style="thin">
        <color indexed="64"/>
      </left>
      <right/>
      <top style="hair">
        <color rgb="FF000000"/>
      </top>
      <bottom style="thin">
        <color indexed="64"/>
      </bottom>
      <diagonal/>
    </border>
    <border>
      <left/>
      <right/>
      <top style="hair">
        <color rgb="FF000000"/>
      </top>
      <bottom style="thin">
        <color indexed="64"/>
      </bottom>
      <diagonal/>
    </border>
    <border>
      <left/>
      <right style="thin">
        <color indexed="64"/>
      </right>
      <top style="hair">
        <color rgb="FF000000"/>
      </top>
      <bottom style="thin">
        <color indexed="64"/>
      </bottom>
      <diagonal/>
    </border>
    <border>
      <left/>
      <right style="thin">
        <color rgb="FF000000"/>
      </right>
      <top style="hair">
        <color indexed="64"/>
      </top>
      <bottom style="thin">
        <color indexed="64"/>
      </bottom>
      <diagonal/>
    </border>
  </borders>
  <cellStyleXfs count="5">
    <xf numFmtId="0" fontId="0" fillId="0" borderId="0">
      <alignment vertical="center"/>
    </xf>
    <xf numFmtId="0" fontId="5" fillId="0" borderId="0" applyNumberFormat="0" applyFill="0" applyBorder="0" applyAlignment="0" applyProtection="0">
      <alignment vertical="center"/>
    </xf>
    <xf numFmtId="0" fontId="40" fillId="0" borderId="0">
      <alignment vertical="center"/>
    </xf>
    <xf numFmtId="0" fontId="3" fillId="0" borderId="0">
      <alignment vertical="center"/>
    </xf>
    <xf numFmtId="0" fontId="49" fillId="0" borderId="0" applyNumberFormat="0" applyFill="0" applyBorder="0" applyAlignment="0" applyProtection="0">
      <alignment vertical="center"/>
    </xf>
  </cellStyleXfs>
  <cellXfs count="259">
    <xf numFmtId="0" fontId="0" fillId="0" borderId="0" xfId="0">
      <alignment vertical="center"/>
    </xf>
    <xf numFmtId="0" fontId="4" fillId="0" borderId="0" xfId="0" applyFont="1">
      <alignment vertical="center"/>
    </xf>
    <xf numFmtId="0" fontId="6" fillId="0" borderId="0" xfId="0" applyFont="1">
      <alignment vertical="center"/>
    </xf>
    <xf numFmtId="0" fontId="7" fillId="5" borderId="0" xfId="0" applyFont="1" applyFill="1">
      <alignment vertical="center"/>
    </xf>
    <xf numFmtId="0" fontId="10" fillId="0" borderId="0" xfId="0" applyFont="1">
      <alignment vertical="center"/>
    </xf>
    <xf numFmtId="0" fontId="4" fillId="0" borderId="0" xfId="0" applyFont="1" applyAlignment="1">
      <alignment horizontal="right" vertical="center"/>
    </xf>
    <xf numFmtId="0" fontId="4" fillId="6" borderId="0" xfId="0" applyFont="1" applyFill="1">
      <alignment vertical="center"/>
    </xf>
    <xf numFmtId="0" fontId="15" fillId="4" borderId="1" xfId="1" applyFont="1" applyFill="1" applyBorder="1" applyAlignment="1">
      <alignment horizontal="center" vertical="center"/>
    </xf>
    <xf numFmtId="0" fontId="15" fillId="6" borderId="0" xfId="1" applyFont="1" applyFill="1" applyBorder="1" applyAlignment="1">
      <alignment vertical="center"/>
    </xf>
    <xf numFmtId="0" fontId="16" fillId="0" borderId="0" xfId="0" applyFont="1" applyAlignment="1">
      <alignment horizontal="left" vertical="center"/>
    </xf>
    <xf numFmtId="0" fontId="4" fillId="0" borderId="0" xfId="0" applyFont="1" applyAlignment="1">
      <alignment horizontal="left" vertical="center"/>
    </xf>
    <xf numFmtId="0" fontId="4" fillId="6" borderId="0" xfId="0" applyFont="1" applyFill="1" applyAlignment="1" applyProtection="1">
      <alignment horizontal="center" vertical="center"/>
      <protection locked="0"/>
    </xf>
    <xf numFmtId="14" fontId="4" fillId="6" borderId="0" xfId="0" applyNumberFormat="1" applyFont="1" applyFill="1" applyAlignment="1" applyProtection="1">
      <alignment horizontal="center" vertical="center"/>
      <protection locked="0"/>
    </xf>
    <xf numFmtId="0" fontId="4" fillId="6" borderId="0" xfId="0" applyFont="1" applyFill="1" applyAlignment="1">
      <alignment horizontal="center" vertical="center"/>
    </xf>
    <xf numFmtId="0" fontId="4" fillId="0" borderId="0" xfId="0" applyFont="1" applyAlignment="1">
      <alignment horizontal="center" vertical="center"/>
    </xf>
    <xf numFmtId="0" fontId="16" fillId="0" borderId="0" xfId="0" applyFont="1">
      <alignment vertical="center"/>
    </xf>
    <xf numFmtId="0" fontId="4" fillId="6" borderId="0" xfId="0" applyFont="1" applyFill="1" applyProtection="1">
      <alignment vertical="center"/>
      <protection locked="0"/>
    </xf>
    <xf numFmtId="49" fontId="4" fillId="6" borderId="0" xfId="0" quotePrefix="1" applyNumberFormat="1" applyFont="1" applyFill="1" applyAlignment="1" applyProtection="1">
      <alignment horizontal="center" vertical="center"/>
      <protection locked="0"/>
    </xf>
    <xf numFmtId="176" fontId="4" fillId="0" borderId="0" xfId="0" applyNumberFormat="1" applyFont="1">
      <alignment vertical="center"/>
    </xf>
    <xf numFmtId="0" fontId="10" fillId="0" borderId="0" xfId="0" applyFont="1" applyAlignment="1">
      <alignment horizontal="left" vertical="center"/>
    </xf>
    <xf numFmtId="0" fontId="2" fillId="0" borderId="0" xfId="0" applyFont="1" applyAlignment="1">
      <alignment horizontal="left" vertical="center"/>
    </xf>
    <xf numFmtId="0" fontId="2" fillId="0" borderId="0" xfId="0" applyFont="1">
      <alignment vertical="center"/>
    </xf>
    <xf numFmtId="14" fontId="0" fillId="0" borderId="0" xfId="0" applyNumberFormat="1">
      <alignment vertical="center"/>
    </xf>
    <xf numFmtId="0" fontId="27" fillId="0" borderId="0" xfId="1" applyFont="1">
      <alignment vertical="center"/>
    </xf>
    <xf numFmtId="0" fontId="4" fillId="0" borderId="1" xfId="0" applyFont="1" applyBorder="1">
      <alignment vertical="center"/>
    </xf>
    <xf numFmtId="0" fontId="4" fillId="0" borderId="1" xfId="0" applyFont="1" applyBorder="1" applyAlignment="1">
      <alignment vertical="center" wrapText="1"/>
    </xf>
    <xf numFmtId="0" fontId="28" fillId="0" borderId="1" xfId="0" applyFont="1" applyBorder="1" applyAlignment="1">
      <alignment horizontal="center" vertical="center"/>
    </xf>
    <xf numFmtId="0" fontId="30" fillId="0" borderId="0" xfId="0" applyFont="1" applyAlignment="1">
      <alignment horizontal="left" vertical="center"/>
    </xf>
    <xf numFmtId="0" fontId="13" fillId="0" borderId="0" xfId="0" applyFont="1" applyAlignment="1">
      <alignment horizontal="left" vertical="center"/>
    </xf>
    <xf numFmtId="0" fontId="32" fillId="0" borderId="0" xfId="0" applyFont="1">
      <alignment vertical="center"/>
    </xf>
    <xf numFmtId="0" fontId="32" fillId="6" borderId="0" xfId="0" applyFont="1" applyFill="1">
      <alignment vertical="center"/>
    </xf>
    <xf numFmtId="0" fontId="31" fillId="4" borderId="0" xfId="0" applyFont="1" applyFill="1" applyAlignment="1">
      <alignment horizontal="left" vertical="center"/>
    </xf>
    <xf numFmtId="0" fontId="10" fillId="4" borderId="5" xfId="0" applyFont="1" applyFill="1" applyBorder="1">
      <alignment vertical="center"/>
    </xf>
    <xf numFmtId="0" fontId="10" fillId="4" borderId="0" xfId="0" applyFont="1" applyFill="1">
      <alignment vertical="center"/>
    </xf>
    <xf numFmtId="0" fontId="10" fillId="4" borderId="6" xfId="0" applyFont="1" applyFill="1" applyBorder="1">
      <alignment vertical="center"/>
    </xf>
    <xf numFmtId="0" fontId="31" fillId="4" borderId="2" xfId="0" applyFont="1" applyFill="1" applyBorder="1" applyAlignment="1">
      <alignment horizontal="left" vertical="center"/>
    </xf>
    <xf numFmtId="0" fontId="32" fillId="4" borderId="3" xfId="0" applyFont="1" applyFill="1" applyBorder="1">
      <alignment vertical="center"/>
    </xf>
    <xf numFmtId="0" fontId="32" fillId="4" borderId="4" xfId="0" applyFont="1" applyFill="1" applyBorder="1">
      <alignment vertical="center"/>
    </xf>
    <xf numFmtId="0" fontId="31" fillId="4" borderId="5" xfId="0" applyFont="1" applyFill="1" applyBorder="1" applyAlignment="1">
      <alignment horizontal="left" vertical="center"/>
    </xf>
    <xf numFmtId="0" fontId="32" fillId="4" borderId="0" xfId="0" applyFont="1" applyFill="1">
      <alignment vertical="center"/>
    </xf>
    <xf numFmtId="0" fontId="32" fillId="4" borderId="6" xfId="0" applyFont="1" applyFill="1" applyBorder="1">
      <alignment vertical="center"/>
    </xf>
    <xf numFmtId="0" fontId="31" fillId="4" borderId="6" xfId="0" applyFont="1" applyFill="1" applyBorder="1" applyAlignment="1">
      <alignment horizontal="left" vertical="center"/>
    </xf>
    <xf numFmtId="0" fontId="2" fillId="4" borderId="0" xfId="0" applyFont="1" applyFill="1">
      <alignment vertical="center"/>
    </xf>
    <xf numFmtId="0" fontId="4" fillId="4" borderId="0" xfId="0" applyFont="1" applyFill="1">
      <alignment vertical="center"/>
    </xf>
    <xf numFmtId="0" fontId="4" fillId="4" borderId="6" xfId="0" applyFont="1" applyFill="1" applyBorder="1">
      <alignment vertical="center"/>
    </xf>
    <xf numFmtId="0" fontId="30" fillId="4" borderId="7" xfId="0" applyFont="1" applyFill="1" applyBorder="1" applyAlignment="1">
      <alignment horizontal="left" vertical="center"/>
    </xf>
    <xf numFmtId="0" fontId="2" fillId="4" borderId="8"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49" fontId="4" fillId="0" borderId="0" xfId="0" quotePrefix="1" applyNumberFormat="1" applyFont="1" applyAlignment="1">
      <alignment horizontal="left" vertical="center"/>
    </xf>
    <xf numFmtId="0" fontId="33" fillId="0" borderId="8" xfId="0" applyFont="1" applyBorder="1">
      <alignment vertical="center"/>
    </xf>
    <xf numFmtId="0" fontId="4" fillId="0" borderId="8" xfId="0" applyFont="1" applyBorder="1">
      <alignment vertical="center"/>
    </xf>
    <xf numFmtId="0" fontId="33" fillId="0" borderId="0" xfId="0" applyFont="1">
      <alignment vertical="center"/>
    </xf>
    <xf numFmtId="0" fontId="4" fillId="4" borderId="8" xfId="0" applyFont="1" applyFill="1" applyBorder="1" applyAlignment="1" applyProtection="1">
      <alignment horizontal="left" vertical="top"/>
      <protection locked="0"/>
    </xf>
    <xf numFmtId="0" fontId="4" fillId="4" borderId="9" xfId="0" applyFont="1" applyFill="1" applyBorder="1" applyAlignment="1" applyProtection="1">
      <alignment horizontal="left" vertical="top"/>
      <protection locked="0"/>
    </xf>
    <xf numFmtId="0" fontId="4" fillId="4" borderId="0" xfId="0" applyFont="1" applyFill="1" applyAlignment="1" applyProtection="1">
      <alignment horizontal="left" vertical="top"/>
      <protection locked="0"/>
    </xf>
    <xf numFmtId="0" fontId="4" fillId="4" borderId="6" xfId="0" applyFont="1" applyFill="1" applyBorder="1" applyAlignment="1" applyProtection="1">
      <alignment horizontal="left" vertical="top"/>
      <protection locked="0"/>
    </xf>
    <xf numFmtId="0" fontId="30" fillId="6" borderId="0" xfId="0" applyFont="1" applyFill="1" applyAlignment="1">
      <alignment horizontal="left" vertical="center"/>
    </xf>
    <xf numFmtId="0" fontId="4" fillId="6" borderId="0" xfId="0" applyFont="1" applyFill="1" applyAlignment="1">
      <alignment horizontal="left" vertical="center"/>
    </xf>
    <xf numFmtId="0" fontId="31" fillId="0" borderId="0" xfId="0" applyFont="1">
      <alignment vertical="center"/>
    </xf>
    <xf numFmtId="0" fontId="4" fillId="4" borderId="28" xfId="0" applyFont="1" applyFill="1" applyBorder="1" applyAlignment="1">
      <alignment horizontal="left" vertical="top"/>
    </xf>
    <xf numFmtId="0" fontId="4" fillId="4" borderId="0" xfId="0" applyFont="1" applyFill="1" applyAlignment="1">
      <alignment horizontal="left" vertical="top"/>
    </xf>
    <xf numFmtId="0" fontId="0" fillId="0" borderId="0" xfId="0" applyAlignment="1"/>
    <xf numFmtId="0" fontId="20" fillId="2" borderId="0" xfId="0" applyFont="1" applyFill="1" applyAlignment="1">
      <alignment horizontal="left" vertical="center"/>
    </xf>
    <xf numFmtId="0" fontId="34" fillId="0" borderId="0" xfId="0" applyFont="1">
      <alignment vertical="center"/>
    </xf>
    <xf numFmtId="0" fontId="34" fillId="0" borderId="0" xfId="0" applyFont="1" applyAlignment="1">
      <alignment horizontal="left" vertical="center" wrapText="1"/>
    </xf>
    <xf numFmtId="0" fontId="34" fillId="0" borderId="0" xfId="0" applyFont="1" applyAlignment="1">
      <alignment horizontal="left" vertical="center"/>
    </xf>
    <xf numFmtId="0" fontId="35" fillId="0" borderId="0" xfId="0" applyFont="1" applyAlignment="1">
      <alignment horizontal="left" vertical="center"/>
    </xf>
    <xf numFmtId="0" fontId="20" fillId="0" borderId="0" xfId="0" applyFont="1" applyAlignment="1">
      <alignment horizontal="center" vertical="center"/>
    </xf>
    <xf numFmtId="0" fontId="37" fillId="0" borderId="0" xfId="0" applyFont="1" applyAlignment="1">
      <alignment horizontal="left" vertical="center"/>
    </xf>
    <xf numFmtId="0" fontId="37" fillId="0" borderId="0" xfId="0" applyFont="1">
      <alignment vertical="center"/>
    </xf>
    <xf numFmtId="0" fontId="38" fillId="0" borderId="0" xfId="0" applyFont="1">
      <alignment vertical="center"/>
    </xf>
    <xf numFmtId="0" fontId="0" fillId="8" borderId="0" xfId="0" applyFill="1">
      <alignment vertical="center"/>
    </xf>
    <xf numFmtId="9" fontId="9" fillId="8" borderId="0" xfId="0" applyNumberFormat="1" applyFont="1" applyFill="1">
      <alignment vertical="center"/>
    </xf>
    <xf numFmtId="0" fontId="7" fillId="8" borderId="0" xfId="0" applyFont="1" applyFill="1">
      <alignment vertical="center"/>
    </xf>
    <xf numFmtId="0" fontId="8" fillId="8" borderId="0" xfId="0" applyFont="1" applyFill="1">
      <alignment vertical="center"/>
    </xf>
    <xf numFmtId="26" fontId="0" fillId="8" borderId="0" xfId="0" applyNumberFormat="1" applyFill="1">
      <alignment vertical="center"/>
    </xf>
    <xf numFmtId="3" fontId="0" fillId="8" borderId="0" xfId="0" applyNumberFormat="1" applyFill="1">
      <alignment vertical="center"/>
    </xf>
    <xf numFmtId="0" fontId="41" fillId="0" borderId="0" xfId="2" applyFont="1">
      <alignment vertical="center"/>
    </xf>
    <xf numFmtId="0" fontId="40" fillId="0" borderId="0" xfId="2">
      <alignment vertical="center"/>
    </xf>
    <xf numFmtId="0" fontId="43" fillId="10" borderId="35" xfId="3" applyFont="1" applyFill="1" applyBorder="1">
      <alignment vertical="center"/>
    </xf>
    <xf numFmtId="0" fontId="44" fillId="10" borderId="36" xfId="3" applyFont="1" applyFill="1" applyBorder="1">
      <alignment vertical="center"/>
    </xf>
    <xf numFmtId="0" fontId="44" fillId="10" borderId="37" xfId="3" applyFont="1" applyFill="1" applyBorder="1">
      <alignment vertical="center"/>
    </xf>
    <xf numFmtId="0" fontId="44" fillId="6" borderId="0" xfId="3" applyFont="1" applyFill="1">
      <alignment vertical="center"/>
    </xf>
    <xf numFmtId="0" fontId="45" fillId="0" borderId="0" xfId="3" applyFont="1">
      <alignment vertical="center"/>
    </xf>
    <xf numFmtId="0" fontId="46" fillId="0" borderId="0" xfId="2" applyFont="1">
      <alignment vertical="center"/>
    </xf>
    <xf numFmtId="0" fontId="47" fillId="0" borderId="0" xfId="3" applyFont="1">
      <alignment vertical="center"/>
    </xf>
    <xf numFmtId="0" fontId="47" fillId="6" borderId="0" xfId="3" applyFont="1" applyFill="1">
      <alignment vertical="center"/>
    </xf>
    <xf numFmtId="0" fontId="48" fillId="0" borderId="0" xfId="2" applyFont="1">
      <alignment vertical="center"/>
    </xf>
    <xf numFmtId="0" fontId="50" fillId="0" borderId="0" xfId="4" applyFont="1">
      <alignment vertical="center"/>
    </xf>
    <xf numFmtId="0" fontId="51" fillId="6" borderId="0" xfId="3" applyFont="1" applyFill="1">
      <alignment vertical="center"/>
    </xf>
    <xf numFmtId="0" fontId="2" fillId="6" borderId="0" xfId="3" applyFont="1" applyFill="1">
      <alignment vertical="center"/>
    </xf>
    <xf numFmtId="0" fontId="52" fillId="0" borderId="0" xfId="4" applyFont="1">
      <alignment vertical="center"/>
    </xf>
    <xf numFmtId="0" fontId="46" fillId="6" borderId="0" xfId="2" applyFont="1" applyFill="1">
      <alignment vertical="center"/>
    </xf>
    <xf numFmtId="0" fontId="53" fillId="0" borderId="0" xfId="2" applyFont="1">
      <alignment vertical="center"/>
    </xf>
    <xf numFmtId="0" fontId="49" fillId="0" borderId="0" xfId="4">
      <alignment vertical="center"/>
    </xf>
    <xf numFmtId="0" fontId="54" fillId="0" borderId="0" xfId="2" applyFont="1">
      <alignment vertical="center"/>
    </xf>
    <xf numFmtId="0" fontId="12" fillId="0" borderId="0" xfId="0" applyFont="1">
      <alignment vertical="center"/>
    </xf>
    <xf numFmtId="0" fontId="14" fillId="0" borderId="0" xfId="0" applyFont="1">
      <alignment vertical="center"/>
    </xf>
    <xf numFmtId="0" fontId="11" fillId="0" borderId="0" xfId="0" applyFont="1" applyAlignment="1">
      <alignment horizontal="center" vertical="center"/>
    </xf>
    <xf numFmtId="0" fontId="19" fillId="0" borderId="0" xfId="0" applyFont="1">
      <alignment vertical="center"/>
    </xf>
    <xf numFmtId="0" fontId="29" fillId="0" borderId="0" xfId="0" applyFont="1" applyAlignment="1">
      <alignment horizontal="center" vertical="center"/>
    </xf>
    <xf numFmtId="0" fontId="24" fillId="0" borderId="0" xfId="0" applyFont="1" applyAlignment="1">
      <alignment horizontal="center" vertical="center"/>
    </xf>
    <xf numFmtId="0" fontId="27" fillId="4" borderId="10" xfId="1" applyFont="1" applyFill="1" applyBorder="1" applyAlignment="1">
      <alignment horizontal="center" vertical="center"/>
    </xf>
    <xf numFmtId="0" fontId="55" fillId="4" borderId="11" xfId="1" applyFont="1" applyFill="1" applyBorder="1" applyAlignment="1">
      <alignment horizontal="center" vertical="center"/>
    </xf>
    <xf numFmtId="0" fontId="55" fillId="4" borderId="12" xfId="1" applyFont="1" applyFill="1" applyBorder="1" applyAlignment="1">
      <alignment horizontal="center" vertical="center"/>
    </xf>
    <xf numFmtId="0" fontId="20" fillId="2" borderId="10" xfId="0" applyFont="1" applyFill="1" applyBorder="1" applyAlignment="1">
      <alignment horizontal="left" vertical="center"/>
    </xf>
    <xf numFmtId="0" fontId="20" fillId="2" borderId="11" xfId="0" applyFont="1" applyFill="1" applyBorder="1" applyAlignment="1">
      <alignment horizontal="left" vertical="center"/>
    </xf>
    <xf numFmtId="0" fontId="20" fillId="2" borderId="12" xfId="0" applyFont="1" applyFill="1" applyBorder="1" applyAlignment="1">
      <alignment horizontal="left" vertical="center"/>
    </xf>
    <xf numFmtId="0" fontId="56" fillId="4" borderId="10" xfId="1" applyFont="1" applyFill="1" applyBorder="1" applyAlignment="1">
      <alignment horizontal="center" vertical="center"/>
    </xf>
    <xf numFmtId="0" fontId="20" fillId="4" borderId="11" xfId="1" applyFont="1" applyFill="1" applyBorder="1" applyAlignment="1">
      <alignment horizontal="center" vertical="center"/>
    </xf>
    <xf numFmtId="0" fontId="20" fillId="4" borderId="12" xfId="1" applyFont="1" applyFill="1" applyBorder="1" applyAlignment="1">
      <alignment horizontal="center" vertical="center"/>
    </xf>
    <xf numFmtId="0" fontId="4" fillId="4" borderId="10"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12" xfId="0" applyFont="1" applyFill="1" applyBorder="1" applyAlignment="1">
      <alignment horizontal="left" vertical="top" wrapText="1"/>
    </xf>
    <xf numFmtId="0" fontId="4" fillId="4" borderId="29" xfId="0" applyFont="1" applyFill="1" applyBorder="1" applyAlignment="1" applyProtection="1">
      <alignment horizontal="left" vertical="top"/>
      <protection locked="0"/>
    </xf>
    <xf numFmtId="0" fontId="4" fillId="4" borderId="30" xfId="0" applyFont="1" applyFill="1" applyBorder="1" applyAlignment="1" applyProtection="1">
      <alignment horizontal="left" vertical="top"/>
      <protection locked="0"/>
    </xf>
    <xf numFmtId="0" fontId="20" fillId="4" borderId="10" xfId="0" applyFont="1" applyFill="1" applyBorder="1" applyAlignment="1" applyProtection="1">
      <alignment horizontal="center" vertical="center"/>
      <protection locked="0"/>
    </xf>
    <xf numFmtId="0" fontId="20" fillId="4" borderId="11" xfId="0" applyFont="1" applyFill="1" applyBorder="1" applyAlignment="1" applyProtection="1">
      <alignment horizontal="center" vertical="center"/>
      <protection locked="0"/>
    </xf>
    <xf numFmtId="0" fontId="20" fillId="4" borderId="12" xfId="0" applyFont="1" applyFill="1" applyBorder="1" applyAlignment="1" applyProtection="1">
      <alignment horizontal="center" vertical="center"/>
      <protection locked="0"/>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20" fillId="2" borderId="18" xfId="0" applyFont="1" applyFill="1" applyBorder="1" applyAlignment="1">
      <alignment horizontal="left" vertical="center"/>
    </xf>
    <xf numFmtId="0" fontId="20" fillId="2" borderId="20" xfId="0" applyFont="1" applyFill="1" applyBorder="1" applyAlignment="1">
      <alignment horizontal="left" vertical="center"/>
    </xf>
    <xf numFmtId="0" fontId="20" fillId="2" borderId="19" xfId="0" applyFont="1" applyFill="1" applyBorder="1" applyAlignment="1">
      <alignment horizontal="left" vertical="center"/>
    </xf>
    <xf numFmtId="0" fontId="17" fillId="4" borderId="1" xfId="0" applyFont="1" applyFill="1" applyBorder="1" applyAlignment="1" applyProtection="1">
      <alignment horizontal="center" vertical="center"/>
      <protection locked="0"/>
    </xf>
    <xf numFmtId="0" fontId="18" fillId="2" borderId="10" xfId="0" applyFont="1" applyFill="1" applyBorder="1" applyAlignment="1">
      <alignment horizontal="center" vertical="center"/>
    </xf>
    <xf numFmtId="0" fontId="18" fillId="2" borderId="12" xfId="0" applyFont="1" applyFill="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1" xfId="0" applyFont="1" applyBorder="1" applyAlignment="1">
      <alignment horizontal="center" vertical="center"/>
    </xf>
    <xf numFmtId="0" fontId="4" fillId="0" borderId="17" xfId="0" applyFont="1" applyBorder="1" applyAlignment="1">
      <alignment horizontal="center" vertical="center"/>
    </xf>
    <xf numFmtId="0" fontId="20" fillId="4" borderId="1" xfId="0" applyFont="1" applyFill="1" applyBorder="1" applyAlignment="1" applyProtection="1">
      <alignment horizontal="left" vertical="center"/>
      <protection locked="0"/>
    </xf>
    <xf numFmtId="49" fontId="20" fillId="4" borderId="1" xfId="0" quotePrefix="1" applyNumberFormat="1" applyFont="1" applyFill="1" applyBorder="1" applyAlignment="1" applyProtection="1">
      <alignment horizontal="left" vertical="center"/>
      <protection locked="0"/>
    </xf>
    <xf numFmtId="0" fontId="26" fillId="7" borderId="10" xfId="0" applyFont="1" applyFill="1" applyBorder="1" applyAlignment="1">
      <alignment horizontal="center" vertical="center"/>
    </xf>
    <xf numFmtId="0" fontId="26" fillId="7" borderId="12" xfId="0" applyFont="1" applyFill="1" applyBorder="1" applyAlignment="1">
      <alignment horizontal="center" vertical="center"/>
    </xf>
    <xf numFmtId="0" fontId="18" fillId="2" borderId="11" xfId="0" applyFont="1" applyFill="1" applyBorder="1" applyAlignment="1">
      <alignment horizontal="center" vertical="center"/>
    </xf>
    <xf numFmtId="0" fontId="25" fillId="7" borderId="10" xfId="0" applyFont="1" applyFill="1" applyBorder="1" applyAlignment="1">
      <alignment horizontal="center" vertical="center"/>
    </xf>
    <xf numFmtId="0" fontId="25" fillId="7" borderId="12" xfId="0" applyFont="1" applyFill="1" applyBorder="1" applyAlignment="1">
      <alignment horizontal="center" vertical="center"/>
    </xf>
    <xf numFmtId="0" fontId="18" fillId="2" borderId="1" xfId="0" applyFont="1" applyFill="1" applyBorder="1" applyAlignment="1">
      <alignment horizontal="center" vertical="center"/>
    </xf>
    <xf numFmtId="0" fontId="19" fillId="4" borderId="11" xfId="0" applyFont="1" applyFill="1" applyBorder="1" applyAlignment="1" applyProtection="1">
      <alignment horizontal="left" vertical="center"/>
      <protection locked="0"/>
    </xf>
    <xf numFmtId="0" fontId="19" fillId="4" borderId="12" xfId="0" applyFont="1" applyFill="1" applyBorder="1" applyAlignment="1" applyProtection="1">
      <alignment horizontal="left" vertical="center"/>
      <protection locked="0"/>
    </xf>
    <xf numFmtId="0" fontId="4" fillId="4" borderId="8" xfId="0" applyFont="1" applyFill="1" applyBorder="1" applyAlignment="1" applyProtection="1">
      <alignment horizontal="left" vertical="top"/>
      <protection locked="0"/>
    </xf>
    <xf numFmtId="0" fontId="20" fillId="2" borderId="15" xfId="0" applyFont="1" applyFill="1" applyBorder="1" applyAlignment="1">
      <alignment horizontal="left" vertical="center"/>
    </xf>
    <xf numFmtId="0" fontId="20" fillId="2" borderId="16" xfId="0" applyFont="1" applyFill="1" applyBorder="1" applyAlignment="1">
      <alignment horizontal="left" vertical="center"/>
    </xf>
    <xf numFmtId="0" fontId="14" fillId="2" borderId="10" xfId="0" applyFont="1" applyFill="1" applyBorder="1" applyAlignment="1">
      <alignment horizontal="left" vertical="center"/>
    </xf>
    <xf numFmtId="0" fontId="14" fillId="2" borderId="11" xfId="0" applyFont="1" applyFill="1" applyBorder="1" applyAlignment="1">
      <alignment horizontal="left" vertical="center"/>
    </xf>
    <xf numFmtId="0" fontId="14" fillId="2" borderId="12" xfId="0" applyFont="1" applyFill="1" applyBorder="1" applyAlignment="1">
      <alignment horizontal="left" vertical="center"/>
    </xf>
    <xf numFmtId="0" fontId="31" fillId="4" borderId="5" xfId="0" applyFont="1" applyFill="1" applyBorder="1" applyAlignment="1">
      <alignment horizontal="left" vertical="center"/>
    </xf>
    <xf numFmtId="0" fontId="31" fillId="4" borderId="0" xfId="0" applyFont="1" applyFill="1" applyAlignment="1">
      <alignment horizontal="left" vertical="center"/>
    </xf>
    <xf numFmtId="0" fontId="31" fillId="4" borderId="6" xfId="0" applyFont="1" applyFill="1" applyBorder="1" applyAlignment="1">
      <alignment horizontal="left" vertical="center"/>
    </xf>
    <xf numFmtId="0" fontId="4" fillId="4" borderId="2" xfId="0" applyFont="1" applyFill="1" applyBorder="1" applyAlignment="1" applyProtection="1">
      <alignment horizontal="left" vertical="top"/>
      <protection locked="0"/>
    </xf>
    <xf numFmtId="0" fontId="4" fillId="4" borderId="3" xfId="0" applyFont="1" applyFill="1" applyBorder="1" applyAlignment="1" applyProtection="1">
      <alignment horizontal="left" vertical="top"/>
      <protection locked="0"/>
    </xf>
    <xf numFmtId="0" fontId="4" fillId="4" borderId="4" xfId="0" applyFont="1" applyFill="1" applyBorder="1" applyAlignment="1" applyProtection="1">
      <alignment horizontal="left" vertical="top"/>
      <protection locked="0"/>
    </xf>
    <xf numFmtId="0" fontId="4" fillId="4" borderId="10" xfId="0" applyFont="1" applyFill="1" applyBorder="1" applyAlignment="1" applyProtection="1">
      <alignment horizontal="left" vertical="center"/>
      <protection locked="0"/>
    </xf>
    <xf numFmtId="0" fontId="4" fillId="4" borderId="11" xfId="0" applyFont="1" applyFill="1" applyBorder="1" applyAlignment="1" applyProtection="1">
      <alignment horizontal="left" vertical="center"/>
      <protection locked="0"/>
    </xf>
    <xf numFmtId="0" fontId="4" fillId="4" borderId="12" xfId="0" applyFont="1" applyFill="1" applyBorder="1" applyAlignment="1" applyProtection="1">
      <alignment horizontal="left" vertical="center"/>
      <protection locked="0"/>
    </xf>
    <xf numFmtId="0" fontId="26" fillId="7" borderId="10" xfId="0" applyFont="1" applyFill="1" applyBorder="1" applyAlignment="1" applyProtection="1">
      <alignment horizontal="center" vertical="center"/>
      <protection locked="0"/>
    </xf>
    <xf numFmtId="0" fontId="26" fillId="7" borderId="12" xfId="0" applyFont="1" applyFill="1" applyBorder="1" applyAlignment="1" applyProtection="1">
      <alignment horizontal="center" vertical="center"/>
      <protection locked="0"/>
    </xf>
    <xf numFmtId="0" fontId="4" fillId="4" borderId="0" xfId="0" applyFont="1" applyFill="1" applyAlignment="1" applyProtection="1">
      <alignment horizontal="left" vertical="top"/>
      <protection locked="0"/>
    </xf>
    <xf numFmtId="0" fontId="24" fillId="3" borderId="0" xfId="0" applyFont="1" applyFill="1" applyAlignment="1">
      <alignment horizontal="center" vertical="center"/>
    </xf>
    <xf numFmtId="0" fontId="20" fillId="4" borderId="14"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14" fontId="20" fillId="4" borderId="1" xfId="0" applyNumberFormat="1" applyFont="1" applyFill="1" applyBorder="1" applyAlignment="1" applyProtection="1">
      <alignment horizontal="center" vertical="center"/>
      <protection locked="0"/>
    </xf>
    <xf numFmtId="0" fontId="20" fillId="4" borderId="1" xfId="0" applyFont="1" applyFill="1" applyBorder="1" applyAlignment="1">
      <alignment horizontal="center" vertical="center"/>
    </xf>
    <xf numFmtId="0" fontId="4" fillId="4" borderId="24" xfId="0" applyFont="1" applyFill="1" applyBorder="1" applyAlignment="1" applyProtection="1">
      <alignment horizontal="left" vertical="center"/>
      <protection locked="0"/>
    </xf>
    <xf numFmtId="0" fontId="23" fillId="4" borderId="10" xfId="1" applyFont="1" applyFill="1" applyBorder="1" applyAlignment="1">
      <alignment horizontal="center" vertical="center"/>
    </xf>
    <xf numFmtId="0" fontId="23" fillId="4" borderId="11" xfId="1" applyFont="1" applyFill="1" applyBorder="1" applyAlignment="1">
      <alignment horizontal="center" vertical="center"/>
    </xf>
    <xf numFmtId="0" fontId="23" fillId="4" borderId="12" xfId="1" applyFont="1" applyFill="1" applyBorder="1" applyAlignment="1">
      <alignment horizontal="center" vertical="center"/>
    </xf>
    <xf numFmtId="0" fontId="20" fillId="4" borderId="1" xfId="0" applyFont="1" applyFill="1" applyBorder="1" applyAlignment="1">
      <alignment horizontal="left" vertical="center" wrapText="1"/>
    </xf>
    <xf numFmtId="0" fontId="34" fillId="4" borderId="1" xfId="0" applyFont="1" applyFill="1" applyBorder="1" applyAlignment="1">
      <alignment horizontal="left" vertical="center" wrapText="1"/>
    </xf>
    <xf numFmtId="0" fontId="34" fillId="4" borderId="1" xfId="0" applyFont="1" applyFill="1" applyBorder="1" applyAlignment="1">
      <alignment horizontal="left" vertical="center"/>
    </xf>
    <xf numFmtId="0" fontId="20" fillId="2" borderId="1" xfId="0" applyFont="1" applyFill="1" applyBorder="1" applyAlignment="1">
      <alignment horizontal="left" vertical="center"/>
    </xf>
    <xf numFmtId="0" fontId="20" fillId="4" borderId="10" xfId="0" quotePrefix="1" applyFont="1" applyFill="1" applyBorder="1" applyAlignment="1" applyProtection="1">
      <alignment horizontal="center" vertical="center"/>
      <protection locked="0"/>
    </xf>
    <xf numFmtId="0" fontId="20" fillId="4" borderId="11" xfId="0" quotePrefix="1" applyFont="1" applyFill="1" applyBorder="1" applyAlignment="1" applyProtection="1">
      <alignment horizontal="center" vertical="center"/>
      <protection locked="0"/>
    </xf>
    <xf numFmtId="0" fontId="20" fillId="4" borderId="12" xfId="0" quotePrefix="1" applyFont="1" applyFill="1" applyBorder="1" applyAlignment="1" applyProtection="1">
      <alignment horizontal="center" vertical="center"/>
      <protection locked="0"/>
    </xf>
    <xf numFmtId="49" fontId="20" fillId="4" borderId="10" xfId="0" quotePrefix="1" applyNumberFormat="1" applyFont="1" applyFill="1" applyBorder="1" applyAlignment="1" applyProtection="1">
      <alignment horizontal="center" vertical="center"/>
      <protection locked="0"/>
    </xf>
    <xf numFmtId="49" fontId="20" fillId="4" borderId="11" xfId="0" quotePrefix="1" applyNumberFormat="1" applyFont="1" applyFill="1" applyBorder="1" applyAlignment="1" applyProtection="1">
      <alignment horizontal="center" vertical="center"/>
      <protection locked="0"/>
    </xf>
    <xf numFmtId="49" fontId="20" fillId="4" borderId="12" xfId="0" quotePrefix="1" applyNumberFormat="1"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20" fillId="2" borderId="17" xfId="0" applyFont="1" applyFill="1" applyBorder="1" applyAlignment="1">
      <alignment horizontal="left" vertical="center"/>
    </xf>
    <xf numFmtId="0" fontId="19" fillId="4" borderId="32" xfId="0" applyFont="1" applyFill="1" applyBorder="1" applyAlignment="1" applyProtection="1">
      <alignment horizontal="left" vertical="center"/>
      <protection locked="0"/>
    </xf>
    <xf numFmtId="0" fontId="19" fillId="4" borderId="21" xfId="0" applyFont="1" applyFill="1" applyBorder="1" applyAlignment="1" applyProtection="1">
      <alignment horizontal="left" vertical="center"/>
      <protection locked="0"/>
    </xf>
    <xf numFmtId="0" fontId="26" fillId="7" borderId="25" xfId="0" applyFont="1" applyFill="1" applyBorder="1" applyAlignment="1">
      <alignment horizontal="center" vertical="center"/>
    </xf>
    <xf numFmtId="0" fontId="26" fillId="7" borderId="26" xfId="0" applyFont="1" applyFill="1" applyBorder="1" applyAlignment="1">
      <alignment horizontal="center" vertical="center"/>
    </xf>
    <xf numFmtId="0" fontId="4" fillId="4" borderId="5" xfId="0" applyFont="1" applyFill="1" applyBorder="1" applyAlignment="1" applyProtection="1">
      <alignment horizontal="left" vertical="top"/>
      <protection locked="0"/>
    </xf>
    <xf numFmtId="0" fontId="4" fillId="4" borderId="6" xfId="0" applyFont="1" applyFill="1" applyBorder="1" applyAlignment="1" applyProtection="1">
      <alignment horizontal="left" vertical="top"/>
      <protection locked="0"/>
    </xf>
    <xf numFmtId="0" fontId="2" fillId="0" borderId="0" xfId="0" applyFont="1" applyAlignment="1">
      <alignment horizontal="left" vertic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6" fillId="7" borderId="1" xfId="0" applyFont="1" applyFill="1" applyBorder="1" applyAlignment="1">
      <alignment horizontal="center" vertical="center"/>
    </xf>
    <xf numFmtId="0" fontId="10" fillId="2" borderId="1" xfId="0" applyFont="1" applyFill="1" applyBorder="1" applyAlignment="1">
      <alignment horizontal="center" vertical="center"/>
    </xf>
    <xf numFmtId="0" fontId="21" fillId="2" borderId="22" xfId="0" applyFont="1" applyFill="1" applyBorder="1" applyAlignment="1">
      <alignment horizontal="center" vertical="center"/>
    </xf>
    <xf numFmtId="0" fontId="21" fillId="2" borderId="33" xfId="0" applyFont="1" applyFill="1" applyBorder="1" applyAlignment="1">
      <alignment horizontal="center" vertical="center"/>
    </xf>
    <xf numFmtId="0" fontId="21" fillId="2" borderId="0" xfId="0" applyFont="1" applyFill="1" applyAlignment="1">
      <alignment horizontal="center" vertical="center"/>
    </xf>
    <xf numFmtId="0" fontId="21" fillId="2" borderId="6"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4" fillId="9" borderId="5" xfId="0" applyFont="1" applyFill="1" applyBorder="1" applyAlignment="1">
      <alignment horizontal="center" vertical="center"/>
    </xf>
    <xf numFmtId="0" fontId="4" fillId="9" borderId="0" xfId="0" applyFont="1" applyFill="1" applyAlignment="1">
      <alignment horizontal="center" vertical="center"/>
    </xf>
    <xf numFmtId="14" fontId="36" fillId="6" borderId="5" xfId="0" applyNumberFormat="1" applyFont="1" applyFill="1" applyBorder="1" applyAlignment="1" applyProtection="1">
      <alignment horizontal="left" vertical="center"/>
      <protection locked="0"/>
    </xf>
    <xf numFmtId="14" fontId="36" fillId="6" borderId="0" xfId="0" applyNumberFormat="1" applyFont="1" applyFill="1" applyAlignment="1" applyProtection="1">
      <alignment horizontal="left" vertical="center"/>
      <protection locked="0"/>
    </xf>
    <xf numFmtId="0" fontId="34" fillId="0" borderId="0" xfId="0" applyFont="1" applyAlignment="1">
      <alignment vertical="center"/>
    </xf>
    <xf numFmtId="0" fontId="20" fillId="4" borderId="7" xfId="0" applyFont="1" applyFill="1" applyBorder="1" applyAlignment="1" applyProtection="1">
      <alignment vertical="center"/>
      <protection locked="0"/>
    </xf>
    <xf numFmtId="0" fontId="20" fillId="4" borderId="8" xfId="0" applyFont="1" applyFill="1" applyBorder="1" applyAlignment="1" applyProtection="1">
      <alignment vertical="center"/>
      <protection locked="0"/>
    </xf>
    <xf numFmtId="0" fontId="20" fillId="4" borderId="9" xfId="0" applyFont="1" applyFill="1" applyBorder="1" applyAlignment="1" applyProtection="1">
      <alignment vertical="center"/>
      <protection locked="0"/>
    </xf>
    <xf numFmtId="0" fontId="20" fillId="4" borderId="20" xfId="0" applyFont="1" applyFill="1" applyBorder="1" applyAlignment="1" applyProtection="1">
      <alignment vertical="center"/>
      <protection locked="0"/>
    </xf>
    <xf numFmtId="0" fontId="20" fillId="4" borderId="19" xfId="0" applyFont="1" applyFill="1" applyBorder="1" applyAlignment="1" applyProtection="1">
      <alignment vertical="center"/>
      <protection locked="0"/>
    </xf>
    <xf numFmtId="0" fontId="57" fillId="11" borderId="38" xfId="0" applyFont="1" applyFill="1" applyBorder="1" applyAlignment="1">
      <alignment vertical="center"/>
    </xf>
    <xf numFmtId="0" fontId="57" fillId="11" borderId="39" xfId="0" applyFont="1" applyFill="1" applyBorder="1" applyAlignment="1">
      <alignment vertical="center"/>
    </xf>
    <xf numFmtId="0" fontId="57" fillId="11" borderId="40" xfId="0" applyFont="1" applyFill="1" applyBorder="1" applyAlignment="1">
      <alignment vertical="center"/>
    </xf>
    <xf numFmtId="0" fontId="58" fillId="11" borderId="41" xfId="0" applyFont="1" applyFill="1" applyBorder="1" applyAlignment="1">
      <alignment vertical="center"/>
    </xf>
    <xf numFmtId="0" fontId="58" fillId="11" borderId="42" xfId="0" applyFont="1" applyFill="1" applyBorder="1" applyAlignment="1">
      <alignment vertical="center"/>
    </xf>
    <xf numFmtId="0" fontId="58" fillId="11" borderId="43" xfId="0" applyFont="1" applyFill="1" applyBorder="1" applyAlignment="1">
      <alignment vertical="center"/>
    </xf>
    <xf numFmtId="0" fontId="58" fillId="11" borderId="10" xfId="0" applyFont="1" applyFill="1" applyBorder="1" applyAlignment="1">
      <alignment vertical="center"/>
    </xf>
    <xf numFmtId="0" fontId="58" fillId="11" borderId="11" xfId="0" applyFont="1" applyFill="1" applyBorder="1" applyAlignment="1">
      <alignment vertical="center"/>
    </xf>
    <xf numFmtId="0" fontId="58" fillId="11" borderId="12" xfId="0" applyFont="1" applyFill="1" applyBorder="1" applyAlignment="1">
      <alignment vertical="center"/>
    </xf>
    <xf numFmtId="0" fontId="58" fillId="11" borderId="18" xfId="0" applyFont="1" applyFill="1" applyBorder="1" applyAlignment="1">
      <alignment vertical="center"/>
    </xf>
    <xf numFmtId="0" fontId="58" fillId="11" borderId="20" xfId="0" applyFont="1" applyFill="1" applyBorder="1" applyAlignment="1">
      <alignment vertical="center"/>
    </xf>
    <xf numFmtId="0" fontId="58" fillId="11" borderId="44" xfId="0" applyFont="1" applyFill="1" applyBorder="1" applyAlignment="1">
      <alignment vertical="center"/>
    </xf>
    <xf numFmtId="0" fontId="20" fillId="2" borderId="2" xfId="0" applyFont="1" applyFill="1" applyBorder="1" applyAlignment="1">
      <alignment vertical="center"/>
    </xf>
    <xf numFmtId="0" fontId="20" fillId="2" borderId="3" xfId="0" applyFont="1" applyFill="1" applyBorder="1" applyAlignment="1">
      <alignment vertical="center"/>
    </xf>
    <xf numFmtId="0" fontId="20" fillId="2" borderId="4" xfId="0" applyFont="1" applyFill="1" applyBorder="1" applyAlignment="1">
      <alignment vertical="center"/>
    </xf>
    <xf numFmtId="0" fontId="20" fillId="2" borderId="1" xfId="0" applyFont="1" applyFill="1" applyBorder="1" applyAlignment="1">
      <alignment vertical="center"/>
    </xf>
    <xf numFmtId="0" fontId="19" fillId="4" borderId="10" xfId="0" applyFont="1" applyFill="1" applyBorder="1" applyAlignment="1" applyProtection="1">
      <alignment vertical="center"/>
      <protection locked="0"/>
    </xf>
    <xf numFmtId="0" fontId="19" fillId="4" borderId="12" xfId="0" applyFont="1" applyFill="1" applyBorder="1" applyAlignment="1" applyProtection="1">
      <alignment vertical="center"/>
      <protection locked="0"/>
    </xf>
    <xf numFmtId="0" fontId="19" fillId="4" borderId="10" xfId="0" applyFont="1" applyFill="1" applyBorder="1" applyAlignment="1" applyProtection="1">
      <alignment vertical="center"/>
      <protection hidden="1"/>
    </xf>
    <xf numFmtId="0" fontId="19" fillId="4" borderId="12" xfId="0" applyFont="1" applyFill="1" applyBorder="1" applyAlignment="1" applyProtection="1">
      <alignment vertical="center"/>
      <protection hidden="1"/>
    </xf>
    <xf numFmtId="0" fontId="19" fillId="4" borderId="1" xfId="0" applyFont="1" applyFill="1" applyBorder="1" applyAlignment="1" applyProtection="1">
      <alignment vertical="center"/>
      <protection locked="0" hidden="1"/>
    </xf>
    <xf numFmtId="0" fontId="19" fillId="4" borderId="34" xfId="0" applyFont="1" applyFill="1" applyBorder="1" applyAlignment="1" applyProtection="1">
      <alignment vertical="center"/>
      <protection locked="0" hidden="1"/>
    </xf>
    <xf numFmtId="0" fontId="19" fillId="4" borderId="7" xfId="0" applyFont="1" applyFill="1" applyBorder="1" applyAlignment="1" applyProtection="1">
      <alignment vertical="center"/>
      <protection locked="0"/>
    </xf>
    <xf numFmtId="0" fontId="19" fillId="4" borderId="9" xfId="0" applyFont="1" applyFill="1" applyBorder="1" applyAlignment="1" applyProtection="1">
      <alignment vertical="center"/>
      <protection locked="0"/>
    </xf>
    <xf numFmtId="0" fontId="19" fillId="4" borderId="7" xfId="0" applyFont="1" applyFill="1" applyBorder="1" applyAlignment="1" applyProtection="1">
      <alignment vertical="center"/>
      <protection hidden="1"/>
    </xf>
    <xf numFmtId="0" fontId="19" fillId="4" borderId="9" xfId="0" applyFont="1" applyFill="1" applyBorder="1" applyAlignment="1" applyProtection="1">
      <alignment vertical="center"/>
      <protection hidden="1"/>
    </xf>
    <xf numFmtId="0" fontId="19" fillId="4" borderId="14" xfId="0" applyFont="1" applyFill="1" applyBorder="1" applyAlignment="1" applyProtection="1">
      <alignment vertical="center"/>
      <protection locked="0" hidden="1"/>
    </xf>
    <xf numFmtId="0" fontId="19" fillId="4" borderId="2" xfId="0" applyFont="1" applyFill="1" applyBorder="1" applyAlignment="1" applyProtection="1">
      <alignment vertical="center"/>
      <protection locked="0"/>
    </xf>
    <xf numFmtId="0" fontId="19" fillId="4" borderId="4" xfId="0" applyFont="1" applyFill="1" applyBorder="1" applyAlignment="1" applyProtection="1">
      <alignment vertical="center"/>
      <protection locked="0"/>
    </xf>
    <xf numFmtId="0" fontId="19" fillId="4" borderId="2" xfId="0" applyFont="1" applyFill="1" applyBorder="1" applyAlignment="1" applyProtection="1">
      <alignment vertical="center"/>
      <protection hidden="1"/>
    </xf>
    <xf numFmtId="0" fontId="19" fillId="4" borderId="4" xfId="0" applyFont="1" applyFill="1" applyBorder="1" applyAlignment="1" applyProtection="1">
      <alignment vertical="center"/>
      <protection hidden="1"/>
    </xf>
    <xf numFmtId="0" fontId="19" fillId="4" borderId="13" xfId="0" applyFont="1" applyFill="1" applyBorder="1" applyAlignment="1" applyProtection="1">
      <alignment vertical="center"/>
      <protection locked="0" hidden="1"/>
    </xf>
    <xf numFmtId="0" fontId="4" fillId="4" borderId="10" xfId="0" applyFont="1" applyFill="1" applyBorder="1" applyAlignment="1" applyProtection="1">
      <alignment vertical="center"/>
      <protection locked="0"/>
    </xf>
    <xf numFmtId="0" fontId="4" fillId="4" borderId="12" xfId="0" applyFont="1" applyFill="1" applyBorder="1" applyAlignment="1" applyProtection="1">
      <alignment vertical="center"/>
      <protection locked="0"/>
    </xf>
    <xf numFmtId="0" fontId="4" fillId="4" borderId="10" xfId="0" applyFont="1" applyFill="1" applyBorder="1" applyAlignment="1" applyProtection="1">
      <alignment vertical="center"/>
      <protection hidden="1"/>
    </xf>
    <xf numFmtId="0" fontId="4" fillId="4" borderId="12" xfId="0" applyFont="1" applyFill="1" applyBorder="1" applyAlignment="1" applyProtection="1">
      <alignment vertical="center"/>
      <protection hidden="1"/>
    </xf>
    <xf numFmtId="0" fontId="4" fillId="4" borderId="1" xfId="0" applyFont="1" applyFill="1" applyBorder="1" applyAlignment="1" applyProtection="1">
      <alignment vertical="center"/>
      <protection locked="0" hidden="1"/>
    </xf>
    <xf numFmtId="0" fontId="4" fillId="4" borderId="34" xfId="0" applyFont="1" applyFill="1" applyBorder="1" applyAlignment="1" applyProtection="1">
      <alignment vertical="center"/>
      <protection locked="0" hidden="1"/>
    </xf>
    <xf numFmtId="0" fontId="4" fillId="4" borderId="23" xfId="0" applyFont="1" applyFill="1" applyBorder="1" applyAlignment="1" applyProtection="1">
      <alignment vertical="center"/>
      <protection locked="0" hidden="1"/>
    </xf>
    <xf numFmtId="0" fontId="4" fillId="4" borderId="10" xfId="0" applyFont="1" applyFill="1" applyBorder="1" applyAlignment="1" applyProtection="1">
      <alignment vertical="center"/>
      <protection locked="0" hidden="1"/>
    </xf>
    <xf numFmtId="0" fontId="4" fillId="4" borderId="27" xfId="0" applyFont="1" applyFill="1" applyBorder="1" applyAlignment="1" applyProtection="1">
      <alignment vertical="center"/>
      <protection locked="0" hidden="1"/>
    </xf>
    <xf numFmtId="0" fontId="4" fillId="4" borderId="12" xfId="0" applyFont="1" applyFill="1" applyBorder="1" applyAlignment="1" applyProtection="1">
      <alignment vertical="center"/>
      <protection locked="0" hidden="1"/>
    </xf>
  </cellXfs>
  <cellStyles count="5">
    <cellStyle name="ハイパーリンク" xfId="1" builtinId="8"/>
    <cellStyle name="ハイパーリンク 2" xfId="4" xr:uid="{D634215B-F01E-4BCA-856C-DF8FA60612EE}"/>
    <cellStyle name="標準" xfId="0" builtinId="0"/>
    <cellStyle name="標準 2" xfId="2" xr:uid="{DF63A7FE-9A39-4BCF-A0A8-805DEEC1C451}"/>
    <cellStyle name="標準 2 2" xfId="3" xr:uid="{EA808139-629E-4615-A14B-DFC1178A325B}"/>
  </cellStyles>
  <dxfs count="52">
    <dxf>
      <font>
        <color theme="0" tint="-0.34998626667073579"/>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font>
      <numFmt numFmtId="30" formatCode="@"/>
      <fill>
        <patternFill patternType="solid">
          <fgColor theme="0"/>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fgColor theme="0" tint="-0.34998626667073579"/>
          <bgColor theme="0" tint="-0.34998626667073579"/>
        </patternFill>
      </fill>
    </dxf>
    <dxf>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66CC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129</xdr:row>
          <xdr:rowOff>0</xdr:rowOff>
        </xdr:from>
        <xdr:to>
          <xdr:col>1</xdr:col>
          <xdr:colOff>57150</xdr:colOff>
          <xdr:row>130</xdr:row>
          <xdr:rowOff>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1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66675</xdr:rowOff>
        </xdr:from>
        <xdr:to>
          <xdr:col>10</xdr:col>
          <xdr:colOff>200025</xdr:colOff>
          <xdr:row>22</xdr:row>
          <xdr:rowOff>266700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1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23</xdr:row>
          <xdr:rowOff>66675</xdr:rowOff>
        </xdr:from>
        <xdr:to>
          <xdr:col>10</xdr:col>
          <xdr:colOff>209550</xdr:colOff>
          <xdr:row>23</xdr:row>
          <xdr:rowOff>257175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1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xdr:row>
          <xdr:rowOff>38100</xdr:rowOff>
        </xdr:from>
        <xdr:to>
          <xdr:col>11</xdr:col>
          <xdr:colOff>0</xdr:colOff>
          <xdr:row>8</xdr:row>
          <xdr:rowOff>257175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1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0</xdr:rowOff>
        </xdr:from>
        <xdr:to>
          <xdr:col>11</xdr:col>
          <xdr:colOff>0</xdr:colOff>
          <xdr:row>8</xdr:row>
          <xdr:rowOff>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1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xdr:row>
          <xdr:rowOff>38100</xdr:rowOff>
        </xdr:from>
        <xdr:to>
          <xdr:col>11</xdr:col>
          <xdr:colOff>0</xdr:colOff>
          <xdr:row>9</xdr:row>
          <xdr:rowOff>257175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1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xdr:row>
          <xdr:rowOff>38100</xdr:rowOff>
        </xdr:from>
        <xdr:to>
          <xdr:col>11</xdr:col>
          <xdr:colOff>0</xdr:colOff>
          <xdr:row>11</xdr:row>
          <xdr:rowOff>257175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1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12</xdr:row>
          <xdr:rowOff>38100</xdr:rowOff>
        </xdr:from>
        <xdr:to>
          <xdr:col>11</xdr:col>
          <xdr:colOff>0</xdr:colOff>
          <xdr:row>12</xdr:row>
          <xdr:rowOff>257175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1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13</xdr:row>
          <xdr:rowOff>371475</xdr:rowOff>
        </xdr:from>
        <xdr:to>
          <xdr:col>11</xdr:col>
          <xdr:colOff>0</xdr:colOff>
          <xdr:row>13</xdr:row>
          <xdr:rowOff>600075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1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1394268</xdr:colOff>
      <xdr:row>2</xdr:row>
      <xdr:rowOff>98535</xdr:rowOff>
    </xdr:from>
    <xdr:to>
      <xdr:col>1</xdr:col>
      <xdr:colOff>5430346</xdr:colOff>
      <xdr:row>2</xdr:row>
      <xdr:rowOff>3139412</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841943" y="574785"/>
          <a:ext cx="4036078" cy="3040877"/>
        </a:xfrm>
        <a:prstGeom prst="rect">
          <a:avLst/>
        </a:prstGeom>
      </xdr:spPr>
    </xdr:pic>
    <xdr:clientData/>
  </xdr:twoCellAnchor>
  <xdr:twoCellAnchor editAs="oneCell">
    <xdr:from>
      <xdr:col>1</xdr:col>
      <xdr:colOff>1844816</xdr:colOff>
      <xdr:row>3</xdr:row>
      <xdr:rowOff>96590</xdr:rowOff>
    </xdr:from>
    <xdr:to>
      <xdr:col>1</xdr:col>
      <xdr:colOff>4871308</xdr:colOff>
      <xdr:row>3</xdr:row>
      <xdr:rowOff>2996316</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2292491" y="3801815"/>
          <a:ext cx="3026492" cy="2899726"/>
        </a:xfrm>
        <a:prstGeom prst="rect">
          <a:avLst/>
        </a:prstGeom>
      </xdr:spPr>
    </xdr:pic>
    <xdr:clientData/>
  </xdr:twoCellAnchor>
  <xdr:twoCellAnchor editAs="oneCell">
    <xdr:from>
      <xdr:col>1</xdr:col>
      <xdr:colOff>108545</xdr:colOff>
      <xdr:row>4</xdr:row>
      <xdr:rowOff>248803</xdr:rowOff>
    </xdr:from>
    <xdr:to>
      <xdr:col>2</xdr:col>
      <xdr:colOff>1248</xdr:colOff>
      <xdr:row>4</xdr:row>
      <xdr:rowOff>2890344</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556220" y="7087753"/>
          <a:ext cx="7392053" cy="26415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misaki.fukuda/Downloads/Canva&#30003;&#35531;&#26360;&#12304;&#26032;&#35215;&#12305;_Ver1.2_2025_04_01_2025_04_01.xlsx" TargetMode="External"/><Relationship Id="rId2" Type="http://schemas.openxmlformats.org/officeDocument/2006/relationships/externalLinkPath" Target="file:///C:\Users\misaki.fukuda\Downloads\Canva&#30003;&#35531;&#26360;&#12304;&#26032;&#35215;&#12305;_Ver1.2_2025_04_01_2025_04_01.xlsx" TargetMode="External"/><Relationship Id="rId1" Type="http://schemas.openxmlformats.org/officeDocument/2006/relationships/externalLinkPath" Target="/Users/misaki.fukuda/Downloads/Canva&#30003;&#35531;&#26360;&#12304;&#26032;&#35215;&#12305;_Ver1.2_2025_04_01_2025_04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はじめに"/>
      <sheetName val="新規入力フォーム"/>
      <sheetName val="プルダウンリスト"/>
      <sheetName val="Canva申請書【新規】_Ver1"/>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s.softbank.jp/info-overseas/" TargetMode="External"/><Relationship Id="rId1" Type="http://schemas.openxmlformats.org/officeDocument/2006/relationships/hyperlink" Target="https://cas.softbank.jp/privacy"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13" Type="http://schemas.openxmlformats.org/officeDocument/2006/relationships/ctrlProp" Target="../ctrlProps/ctrlProp3.xml"/><Relationship Id="rId18" Type="http://schemas.openxmlformats.org/officeDocument/2006/relationships/ctrlProp" Target="../ctrlProps/ctrlProp8.xml"/><Relationship Id="rId3" Type="http://schemas.openxmlformats.org/officeDocument/2006/relationships/hyperlink" Target="https://explore.zoom.us/ja/eula-terms-of-service/" TargetMode="External"/><Relationship Id="rId7" Type="http://schemas.openxmlformats.org/officeDocument/2006/relationships/hyperlink" Target="https://www.zoom.com/ja/trust/zoom-phone-numbering-policy" TargetMode="External"/><Relationship Id="rId12" Type="http://schemas.openxmlformats.org/officeDocument/2006/relationships/ctrlProp" Target="../ctrlProps/ctrlProp2.xml"/><Relationship Id="rId17" Type="http://schemas.openxmlformats.org/officeDocument/2006/relationships/ctrlProp" Target="../ctrlProps/ctrlProp7.xml"/><Relationship Id="rId2" Type="http://schemas.openxmlformats.org/officeDocument/2006/relationships/hyperlink" Target="https://explore.zoom.us/ja/terms/" TargetMode="External"/><Relationship Id="rId16" Type="http://schemas.openxmlformats.org/officeDocument/2006/relationships/ctrlProp" Target="../ctrlProps/ctrlProp6.xml"/><Relationship Id="rId1" Type="http://schemas.openxmlformats.org/officeDocument/2006/relationships/hyperlink" Target="https://zoom.us/jp-jp/privacy.html" TargetMode="External"/><Relationship Id="rId6" Type="http://schemas.openxmlformats.org/officeDocument/2006/relationships/hyperlink" Target="https://explore.zoom.us/ja/trust/zoom-phone-acceptable-use-policy/" TargetMode="External"/><Relationship Id="rId11" Type="http://schemas.openxmlformats.org/officeDocument/2006/relationships/ctrlProp" Target="../ctrlProps/ctrlProp1.xml"/><Relationship Id="rId5" Type="http://schemas.openxmlformats.org/officeDocument/2006/relationships/hyperlink" Target="https://explore.zoom.us/ja/eula-terms-of-service/" TargetMode="External"/><Relationship Id="rId15" Type="http://schemas.openxmlformats.org/officeDocument/2006/relationships/ctrlProp" Target="../ctrlProps/ctrlProp5.xml"/><Relationship Id="rId10" Type="http://schemas.openxmlformats.org/officeDocument/2006/relationships/vmlDrawing" Target="../drawings/vmlDrawing1.vml"/><Relationship Id="rId19" Type="http://schemas.openxmlformats.org/officeDocument/2006/relationships/ctrlProp" Target="../ctrlProps/ctrlProp9.xml"/><Relationship Id="rId4" Type="http://schemas.openxmlformats.org/officeDocument/2006/relationships/hyperlink" Target="https://explore.zoom.us/ja/eula-terms-of-service/" TargetMode="External"/><Relationship Id="rId9" Type="http://schemas.openxmlformats.org/officeDocument/2006/relationships/drawing" Target="../drawings/drawing1.xml"/><Relationship Id="rId1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28C72-30D0-4686-A83E-07703151ACBA}">
  <dimension ref="A1:K38"/>
  <sheetViews>
    <sheetView showGridLines="0" zoomScale="85" zoomScaleNormal="85" workbookViewId="0">
      <selection activeCell="B2" sqref="B2"/>
    </sheetView>
  </sheetViews>
  <sheetFormatPr defaultColWidth="8.85546875" defaultRowHeight="15"/>
  <cols>
    <col min="1" max="1" width="4.140625" style="91" customWidth="1"/>
    <col min="2" max="2" width="96.42578125" style="91" customWidth="1"/>
    <col min="3" max="16384" width="8.85546875" style="91"/>
  </cols>
  <sheetData>
    <row r="1" spans="1:11" s="79" customFormat="1" ht="23.25" customHeight="1">
      <c r="A1" s="78" t="s">
        <v>0</v>
      </c>
    </row>
    <row r="3" spans="1:11" s="83" customFormat="1" ht="19.5">
      <c r="A3" s="80" t="s">
        <v>1</v>
      </c>
      <c r="B3" s="81"/>
      <c r="C3" s="81"/>
      <c r="D3" s="81"/>
      <c r="E3" s="81"/>
      <c r="F3" s="81"/>
      <c r="G3" s="81"/>
      <c r="H3" s="81"/>
      <c r="I3" s="81"/>
      <c r="J3" s="81"/>
      <c r="K3" s="82"/>
    </row>
    <row r="4" spans="1:11" s="86" customFormat="1">
      <c r="A4" s="84"/>
      <c r="B4" s="85" t="s">
        <v>2</v>
      </c>
    </row>
    <row r="5" spans="1:11" s="87" customFormat="1">
      <c r="B5" s="85" t="s">
        <v>3</v>
      </c>
    </row>
    <row r="6" spans="1:11" s="87" customFormat="1">
      <c r="B6" s="88" t="s">
        <v>4</v>
      </c>
    </row>
    <row r="7" spans="1:11" s="87" customFormat="1">
      <c r="B7" s="88" t="s">
        <v>5</v>
      </c>
    </row>
    <row r="8" spans="1:11" s="87" customFormat="1">
      <c r="B8" s="89" t="s">
        <v>6</v>
      </c>
      <c r="C8" s="90"/>
    </row>
    <row r="9" spans="1:11">
      <c r="B9" s="92" t="s">
        <v>7</v>
      </c>
    </row>
    <row r="10" spans="1:11" s="87" customFormat="1">
      <c r="B10" s="85" t="s">
        <v>8</v>
      </c>
    </row>
    <row r="11" spans="1:11" s="87" customFormat="1">
      <c r="B11" s="85" t="s">
        <v>9</v>
      </c>
    </row>
    <row r="12" spans="1:11" s="87" customFormat="1">
      <c r="B12" s="85" t="s">
        <v>10</v>
      </c>
    </row>
    <row r="13" spans="1:11">
      <c r="B13" s="85" t="s">
        <v>11</v>
      </c>
    </row>
    <row r="14" spans="1:11">
      <c r="B14" s="85" t="s">
        <v>12</v>
      </c>
    </row>
    <row r="15" spans="1:11">
      <c r="B15" s="85" t="s">
        <v>13</v>
      </c>
    </row>
    <row r="16" spans="1:11">
      <c r="B16" s="85" t="s">
        <v>14</v>
      </c>
    </row>
    <row r="17" spans="2:2">
      <c r="B17" s="85" t="s">
        <v>15</v>
      </c>
    </row>
    <row r="18" spans="2:2">
      <c r="B18" s="85" t="s">
        <v>16</v>
      </c>
    </row>
    <row r="19" spans="2:2">
      <c r="B19" s="85" t="s">
        <v>17</v>
      </c>
    </row>
    <row r="20" spans="2:2">
      <c r="B20" s="85" t="s">
        <v>18</v>
      </c>
    </row>
    <row r="21" spans="2:2">
      <c r="B21" s="85" t="s">
        <v>19</v>
      </c>
    </row>
    <row r="22" spans="2:2">
      <c r="B22" s="85" t="s">
        <v>20</v>
      </c>
    </row>
    <row r="23" spans="2:2">
      <c r="B23" s="85" t="s">
        <v>21</v>
      </c>
    </row>
    <row r="24" spans="2:2">
      <c r="B24" s="85" t="s">
        <v>22</v>
      </c>
    </row>
    <row r="25" spans="2:2">
      <c r="B25" s="85" t="s">
        <v>23</v>
      </c>
    </row>
    <row r="26" spans="2:2">
      <c r="B26" s="85" t="s">
        <v>24</v>
      </c>
    </row>
    <row r="27" spans="2:2">
      <c r="B27" s="85" t="s">
        <v>25</v>
      </c>
    </row>
    <row r="28" spans="2:2">
      <c r="B28" s="85" t="s">
        <v>26</v>
      </c>
    </row>
    <row r="29" spans="2:2">
      <c r="B29" s="85"/>
    </row>
    <row r="30" spans="2:2">
      <c r="B30" s="93"/>
    </row>
    <row r="31" spans="2:2">
      <c r="B31" s="93"/>
    </row>
    <row r="32" spans="2:2">
      <c r="B32" s="85"/>
    </row>
    <row r="33" spans="2:2">
      <c r="B33" s="94"/>
    </row>
    <row r="34" spans="2:2">
      <c r="B34" s="95"/>
    </row>
    <row r="35" spans="2:2">
      <c r="B35" s="95"/>
    </row>
    <row r="36" spans="2:2" ht="18.75">
      <c r="B36" s="96"/>
    </row>
    <row r="37" spans="2:2">
      <c r="B37" s="94"/>
    </row>
    <row r="38" spans="2:2" ht="18.75">
      <c r="B38" s="96"/>
    </row>
  </sheetData>
  <phoneticPr fontId="1"/>
  <hyperlinks>
    <hyperlink ref="B9" r:id="rId1" display="https://cas.softbank.jp/privacy" xr:uid="{0A9CBA5A-E8FF-44AC-8BF9-A7414AD79F34}"/>
    <hyperlink ref="B8" r:id="rId2" display="https://cas.softbank.jp/info-overseas/" xr:uid="{F3008AF0-91B9-41FC-87A7-6B119A5AFFF9}"/>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D145"/>
  <sheetViews>
    <sheetView showGridLines="0" tabSelected="1" zoomScale="85" zoomScaleNormal="85" zoomScaleSheetLayoutView="100" workbookViewId="0">
      <selection activeCell="K83" sqref="K83:P83"/>
    </sheetView>
  </sheetViews>
  <sheetFormatPr defaultColWidth="9" defaultRowHeight="18.75"/>
  <cols>
    <col min="1" max="3" width="5.5703125" style="1" customWidth="1"/>
    <col min="4" max="4" width="5.7109375" style="1" customWidth="1"/>
    <col min="5" max="5" width="5.5703125" style="1" customWidth="1"/>
    <col min="6" max="9" width="1.5703125" style="1" customWidth="1"/>
    <col min="10" max="10" width="4.85546875" style="1" customWidth="1"/>
    <col min="11" max="15" width="7.5703125" style="1" customWidth="1"/>
    <col min="16" max="16" width="13.140625" style="1" customWidth="1"/>
    <col min="17" max="17" width="12.85546875" style="1" customWidth="1"/>
    <col min="18" max="18" width="10.5703125" style="1" customWidth="1"/>
    <col min="19" max="26" width="5.5703125" style="1" customWidth="1"/>
    <col min="27" max="27" width="5.42578125" style="6" customWidth="1"/>
    <col min="28" max="28" width="6.28515625" style="1" customWidth="1"/>
    <col min="29" max="29" width="5.42578125" style="1" customWidth="1"/>
    <col min="30" max="30" width="11.7109375" style="1" bestFit="1" customWidth="1"/>
    <col min="31" max="16384" width="9" style="1"/>
  </cols>
  <sheetData>
    <row r="1" spans="1:27">
      <c r="A1" s="4" t="s">
        <v>27</v>
      </c>
      <c r="B1" s="4"/>
      <c r="C1" s="4"/>
      <c r="D1" s="4"/>
      <c r="E1" s="4"/>
      <c r="F1" s="4"/>
      <c r="G1" s="4"/>
      <c r="H1" s="4"/>
      <c r="I1" s="4"/>
      <c r="J1" s="4"/>
      <c r="Y1" s="5"/>
      <c r="Z1" s="5" t="s">
        <v>28</v>
      </c>
    </row>
    <row r="2" spans="1:27" ht="35.25">
      <c r="A2" s="161" t="s">
        <v>29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row>
    <row r="3" spans="1:27" ht="20.100000000000001" customHeight="1">
      <c r="A3" s="100" t="s">
        <v>30</v>
      </c>
      <c r="B3" s="100"/>
      <c r="C3" s="100"/>
      <c r="D3" s="100"/>
      <c r="E3" s="100"/>
      <c r="F3" s="100"/>
      <c r="G3" s="100"/>
      <c r="H3" s="100"/>
      <c r="I3" s="100"/>
      <c r="J3" s="100"/>
      <c r="K3" s="100"/>
      <c r="L3" s="101"/>
      <c r="M3" s="101"/>
      <c r="N3" s="101"/>
      <c r="O3" s="101"/>
      <c r="P3" s="101"/>
      <c r="Q3" s="101"/>
      <c r="R3" s="101"/>
      <c r="S3" s="101"/>
      <c r="T3" s="101"/>
      <c r="U3" s="101"/>
      <c r="V3" s="101"/>
      <c r="W3" s="101"/>
      <c r="X3" s="101"/>
      <c r="Y3" s="101"/>
    </row>
    <row r="4" spans="1:27" ht="20.100000000000001" customHeight="1">
      <c r="A4" s="100" t="s">
        <v>31</v>
      </c>
      <c r="B4" s="100"/>
      <c r="C4" s="100"/>
      <c r="D4" s="100"/>
      <c r="E4" s="100"/>
      <c r="F4" s="100"/>
      <c r="G4" s="100"/>
      <c r="H4" s="100"/>
      <c r="I4" s="100"/>
      <c r="J4" s="100"/>
      <c r="K4" s="100"/>
      <c r="L4" s="101"/>
      <c r="M4" s="101"/>
      <c r="N4" s="101"/>
      <c r="O4" s="101"/>
      <c r="P4" s="101"/>
      <c r="Q4" s="101"/>
      <c r="R4" s="101"/>
      <c r="S4" s="101"/>
      <c r="T4" s="101"/>
      <c r="U4" s="101"/>
      <c r="V4" s="101"/>
      <c r="W4" s="101"/>
      <c r="X4" s="101"/>
      <c r="Y4" s="101"/>
    </row>
    <row r="5" spans="1:27" ht="20.100000000000001" customHeight="1">
      <c r="A5" s="97"/>
      <c r="B5" s="97"/>
      <c r="C5" s="97"/>
      <c r="D5" s="97"/>
      <c r="E5" s="97"/>
      <c r="F5" s="97"/>
      <c r="G5" s="97"/>
      <c r="H5" s="97"/>
      <c r="I5" s="97"/>
      <c r="J5" s="97"/>
      <c r="K5" s="98"/>
      <c r="L5" s="99"/>
      <c r="M5" s="99"/>
      <c r="N5" s="99"/>
      <c r="O5" s="99"/>
      <c r="P5" s="99"/>
      <c r="Q5" s="99"/>
      <c r="R5" s="99"/>
      <c r="S5" s="99"/>
      <c r="T5" s="99"/>
      <c r="U5" s="99"/>
      <c r="V5" s="99"/>
      <c r="W5" s="99"/>
      <c r="X5" s="99"/>
      <c r="Y5" s="99"/>
    </row>
    <row r="6" spans="1:27" ht="20.100000000000001" customHeight="1">
      <c r="A6" s="97" t="s">
        <v>32</v>
      </c>
      <c r="B6" s="97"/>
      <c r="C6" s="97"/>
      <c r="D6" s="97"/>
      <c r="E6" s="97"/>
      <c r="F6" s="97"/>
      <c r="G6" s="97"/>
      <c r="H6" s="97"/>
      <c r="I6" s="97"/>
      <c r="J6" s="97"/>
      <c r="K6" s="98"/>
      <c r="L6" s="99"/>
      <c r="M6" s="99"/>
      <c r="N6" s="99"/>
      <c r="O6" s="99"/>
      <c r="P6" s="99"/>
      <c r="Q6" s="99"/>
      <c r="R6" s="99"/>
      <c r="S6" s="99"/>
      <c r="T6" s="99"/>
      <c r="U6" s="99"/>
      <c r="V6" s="99"/>
      <c r="W6" s="99"/>
      <c r="X6" s="99"/>
      <c r="Y6" s="99"/>
    </row>
    <row r="7" spans="1:27" ht="20.100000000000001" customHeight="1">
      <c r="A7" s="100" t="s">
        <v>33</v>
      </c>
      <c r="B7" s="97"/>
      <c r="C7" s="97"/>
      <c r="D7" s="97"/>
      <c r="E7" s="97"/>
      <c r="F7" s="97"/>
      <c r="G7" s="97"/>
      <c r="H7" s="97"/>
      <c r="I7" s="97"/>
      <c r="J7" s="97"/>
      <c r="K7" s="98"/>
      <c r="L7" s="99"/>
      <c r="M7" s="99"/>
      <c r="N7" s="99"/>
      <c r="O7" s="99"/>
      <c r="P7" s="99"/>
      <c r="Q7" s="99"/>
      <c r="R7" s="99"/>
      <c r="S7" s="99"/>
      <c r="T7" s="99"/>
      <c r="U7" s="99"/>
      <c r="V7" s="99"/>
      <c r="W7" s="99"/>
      <c r="X7" s="99"/>
      <c r="Y7" s="99"/>
    </row>
    <row r="8" spans="1:27" ht="24.95" customHeight="1">
      <c r="A8" s="106" t="s">
        <v>34</v>
      </c>
      <c r="B8" s="107"/>
      <c r="C8" s="107"/>
      <c r="D8" s="107"/>
      <c r="E8" s="107"/>
      <c r="F8" s="107"/>
      <c r="G8" s="107"/>
      <c r="H8" s="107"/>
      <c r="I8" s="107"/>
      <c r="J8" s="108"/>
      <c r="K8" s="7"/>
      <c r="L8" s="167" t="s">
        <v>35</v>
      </c>
      <c r="M8" s="168"/>
      <c r="N8" s="168"/>
      <c r="O8" s="168"/>
      <c r="P8" s="168"/>
      <c r="Q8" s="168"/>
      <c r="R8" s="168"/>
      <c r="S8" s="168"/>
      <c r="T8" s="168"/>
      <c r="U8" s="168"/>
      <c r="V8" s="168"/>
      <c r="W8" s="168"/>
      <c r="X8" s="168"/>
      <c r="Y8" s="168"/>
      <c r="Z8" s="169"/>
      <c r="AA8" s="8"/>
    </row>
    <row r="9" spans="1:27" ht="24.95" customHeight="1">
      <c r="A9" s="106" t="s">
        <v>36</v>
      </c>
      <c r="B9" s="107"/>
      <c r="C9" s="107"/>
      <c r="D9" s="107"/>
      <c r="E9" s="107"/>
      <c r="F9" s="107"/>
      <c r="G9" s="107"/>
      <c r="H9" s="107"/>
      <c r="I9" s="107"/>
      <c r="J9" s="108"/>
      <c r="K9" s="7"/>
      <c r="L9" s="103" t="s">
        <v>37</v>
      </c>
      <c r="M9" s="104"/>
      <c r="N9" s="104"/>
      <c r="O9" s="104"/>
      <c r="P9" s="104"/>
      <c r="Q9" s="104"/>
      <c r="R9" s="104"/>
      <c r="S9" s="104"/>
      <c r="T9" s="104"/>
      <c r="U9" s="104"/>
      <c r="V9" s="104"/>
      <c r="W9" s="104"/>
      <c r="X9" s="104"/>
      <c r="Y9" s="104"/>
      <c r="Z9" s="105"/>
      <c r="AA9" s="8"/>
    </row>
    <row r="10" spans="1:27" ht="24.95" customHeight="1">
      <c r="A10" s="106" t="s">
        <v>38</v>
      </c>
      <c r="B10" s="107"/>
      <c r="C10" s="107"/>
      <c r="D10" s="107"/>
      <c r="E10" s="107"/>
      <c r="F10" s="107"/>
      <c r="G10" s="107"/>
      <c r="H10" s="107"/>
      <c r="I10" s="107"/>
      <c r="J10" s="108"/>
      <c r="K10" s="7"/>
      <c r="L10" s="103" t="s">
        <v>39</v>
      </c>
      <c r="M10" s="104"/>
      <c r="N10" s="104"/>
      <c r="O10" s="104"/>
      <c r="P10" s="104"/>
      <c r="Q10" s="104"/>
      <c r="R10" s="104"/>
      <c r="S10" s="104"/>
      <c r="T10" s="104"/>
      <c r="U10" s="104"/>
      <c r="V10" s="104"/>
      <c r="W10" s="104"/>
      <c r="X10" s="104"/>
      <c r="Y10" s="104"/>
      <c r="Z10" s="105"/>
      <c r="AA10" s="8"/>
    </row>
    <row r="11" spans="1:27" ht="20.100000000000001" customHeight="1">
      <c r="A11" s="1" t="s">
        <v>40</v>
      </c>
      <c r="B11" s="29"/>
      <c r="C11" s="29"/>
      <c r="D11" s="29"/>
      <c r="E11" s="29"/>
      <c r="F11" s="29"/>
      <c r="G11" s="29"/>
      <c r="H11" s="29"/>
      <c r="I11" s="29"/>
      <c r="J11" s="29"/>
      <c r="K11" s="98"/>
      <c r="L11" s="102"/>
      <c r="M11" s="99"/>
      <c r="N11" s="99"/>
      <c r="O11" s="99"/>
      <c r="P11" s="99"/>
      <c r="Q11" s="99"/>
      <c r="R11" s="99"/>
      <c r="S11" s="99"/>
      <c r="T11" s="99"/>
      <c r="U11" s="99"/>
      <c r="V11" s="99"/>
      <c r="W11" s="99"/>
      <c r="X11" s="99"/>
      <c r="Y11" s="99"/>
    </row>
    <row r="12" spans="1:27" ht="24.95" customHeight="1">
      <c r="A12" s="106" t="s">
        <v>41</v>
      </c>
      <c r="B12" s="107"/>
      <c r="C12" s="107"/>
      <c r="D12" s="107"/>
      <c r="E12" s="107"/>
      <c r="F12" s="107"/>
      <c r="G12" s="107"/>
      <c r="H12" s="107"/>
      <c r="I12" s="107"/>
      <c r="J12" s="108"/>
      <c r="K12" s="7"/>
      <c r="L12" s="109" t="s">
        <v>42</v>
      </c>
      <c r="M12" s="110"/>
      <c r="N12" s="110"/>
      <c r="O12" s="110"/>
      <c r="P12" s="110"/>
      <c r="Q12" s="110"/>
      <c r="R12" s="110"/>
      <c r="S12" s="110"/>
      <c r="T12" s="110"/>
      <c r="U12" s="110"/>
      <c r="V12" s="110"/>
      <c r="W12" s="110"/>
      <c r="X12" s="110"/>
      <c r="Y12" s="110"/>
      <c r="Z12" s="111"/>
      <c r="AA12" s="8"/>
    </row>
    <row r="13" spans="1:27" ht="24.95" customHeight="1">
      <c r="A13" s="106" t="s">
        <v>43</v>
      </c>
      <c r="B13" s="107"/>
      <c r="C13" s="107"/>
      <c r="D13" s="107"/>
      <c r="E13" s="107"/>
      <c r="F13" s="107"/>
      <c r="G13" s="107"/>
      <c r="H13" s="107"/>
      <c r="I13" s="107"/>
      <c r="J13" s="108"/>
      <c r="K13" s="7"/>
      <c r="L13" s="109" t="s">
        <v>44</v>
      </c>
      <c r="M13" s="110"/>
      <c r="N13" s="110"/>
      <c r="O13" s="110"/>
      <c r="P13" s="110"/>
      <c r="Q13" s="110"/>
      <c r="R13" s="110"/>
      <c r="S13" s="110"/>
      <c r="T13" s="110"/>
      <c r="U13" s="110"/>
      <c r="V13" s="110"/>
      <c r="W13" s="110"/>
      <c r="X13" s="110"/>
      <c r="Y13" s="110"/>
      <c r="Z13" s="111"/>
      <c r="AA13" s="8"/>
    </row>
    <row r="14" spans="1:27" ht="77.099999999999994" customHeight="1">
      <c r="A14" s="106" t="s">
        <v>45</v>
      </c>
      <c r="B14" s="107"/>
      <c r="C14" s="107"/>
      <c r="D14" s="107"/>
      <c r="E14" s="107"/>
      <c r="F14" s="107"/>
      <c r="G14" s="107"/>
      <c r="H14" s="107"/>
      <c r="I14" s="107"/>
      <c r="J14" s="108"/>
      <c r="K14" s="7"/>
      <c r="L14" s="112" t="s">
        <v>46</v>
      </c>
      <c r="M14" s="113"/>
      <c r="N14" s="113"/>
      <c r="O14" s="113"/>
      <c r="P14" s="113"/>
      <c r="Q14" s="113"/>
      <c r="R14" s="113"/>
      <c r="S14" s="113"/>
      <c r="T14" s="113"/>
      <c r="U14" s="113"/>
      <c r="V14" s="113"/>
      <c r="W14" s="113"/>
      <c r="X14" s="113"/>
      <c r="Y14" s="113"/>
      <c r="Z14" s="114"/>
      <c r="AA14" s="8"/>
    </row>
    <row r="15" spans="1:27" ht="20.100000000000001" customHeight="1"/>
    <row r="16" spans="1:27" ht="20.100000000000001" customHeight="1">
      <c r="A16" s="9" t="s">
        <v>47</v>
      </c>
      <c r="B16" s="9"/>
      <c r="C16" s="9"/>
      <c r="D16" s="9"/>
      <c r="E16" s="9"/>
      <c r="F16" s="9"/>
      <c r="G16" s="9"/>
      <c r="H16" s="9"/>
      <c r="I16" s="9"/>
      <c r="J16" s="9"/>
      <c r="U16" s="10"/>
      <c r="V16" s="10"/>
    </row>
    <row r="17" spans="1:30" ht="24.95" customHeight="1">
      <c r="A17" s="106" t="s">
        <v>48</v>
      </c>
      <c r="B17" s="107"/>
      <c r="C17" s="107"/>
      <c r="D17" s="107"/>
      <c r="E17" s="107"/>
      <c r="F17" s="107"/>
      <c r="G17" s="107"/>
      <c r="H17" s="107"/>
      <c r="I17" s="107"/>
      <c r="J17" s="108"/>
      <c r="K17" s="163"/>
      <c r="L17" s="163"/>
      <c r="M17" s="163"/>
      <c r="N17" s="163"/>
      <c r="O17" s="163"/>
      <c r="P17" s="163"/>
      <c r="Q17" s="163"/>
      <c r="R17" s="163"/>
      <c r="S17" s="163"/>
      <c r="T17" s="163"/>
      <c r="U17" s="163"/>
      <c r="V17" s="163"/>
      <c r="W17" s="163"/>
      <c r="X17" s="163"/>
      <c r="Y17" s="163"/>
      <c r="Z17" s="163"/>
      <c r="AA17" s="11"/>
    </row>
    <row r="18" spans="1:30" ht="24.95" customHeight="1">
      <c r="A18" s="106" t="s">
        <v>49</v>
      </c>
      <c r="B18" s="107"/>
      <c r="C18" s="107"/>
      <c r="D18" s="107"/>
      <c r="E18" s="107"/>
      <c r="F18" s="107"/>
      <c r="G18" s="107"/>
      <c r="H18" s="107"/>
      <c r="I18" s="107"/>
      <c r="J18" s="108"/>
      <c r="K18" s="164"/>
      <c r="L18" s="164"/>
      <c r="M18" s="164"/>
      <c r="N18" s="164"/>
      <c r="O18" s="164"/>
      <c r="P18" s="164"/>
      <c r="Q18" s="164"/>
      <c r="R18" s="164"/>
      <c r="S18" s="164"/>
      <c r="T18" s="164"/>
      <c r="U18" s="164"/>
      <c r="V18" s="164"/>
      <c r="W18" s="164"/>
      <c r="X18" s="164"/>
      <c r="Y18" s="164"/>
      <c r="Z18" s="164"/>
      <c r="AA18" s="12"/>
    </row>
    <row r="19" spans="1:30" ht="24.95" customHeight="1">
      <c r="A19" s="106" t="str">
        <f>IF(K17="新規","開通希望日*1",IF(K17="追加","開通希望日*1",IF(K17="減数","減数日*1",IF(K17="解約","解約日*1", "開通希望日*1"))))</f>
        <v>開通希望日*1</v>
      </c>
      <c r="B19" s="107"/>
      <c r="C19" s="107"/>
      <c r="D19" s="107"/>
      <c r="E19" s="107"/>
      <c r="F19" s="107"/>
      <c r="G19" s="107"/>
      <c r="H19" s="107"/>
      <c r="I19" s="107"/>
      <c r="J19" s="108"/>
      <c r="K19" s="164"/>
      <c r="L19" s="164"/>
      <c r="M19" s="164"/>
      <c r="N19" s="164"/>
      <c r="O19" s="164"/>
      <c r="P19" s="164"/>
      <c r="Q19" s="164"/>
      <c r="R19" s="164"/>
      <c r="S19" s="164"/>
      <c r="T19" s="164"/>
      <c r="U19" s="164"/>
      <c r="V19" s="164"/>
      <c r="W19" s="164"/>
      <c r="X19" s="164"/>
      <c r="Y19" s="164"/>
      <c r="Z19" s="164"/>
      <c r="AA19" s="12"/>
    </row>
    <row r="20" spans="1:30" ht="24.95" customHeight="1">
      <c r="A20" s="106" t="str">
        <f>IF(OR($K$17="商流変更",$K$17="解約"),"現在の契約期間","次回更新日")</f>
        <v>次回更新日</v>
      </c>
      <c r="B20" s="107"/>
      <c r="C20" s="107"/>
      <c r="D20" s="107"/>
      <c r="E20" s="107"/>
      <c r="F20" s="107"/>
      <c r="G20" s="107"/>
      <c r="H20" s="107"/>
      <c r="I20" s="107"/>
      <c r="J20" s="108"/>
      <c r="K20" s="164"/>
      <c r="L20" s="164"/>
      <c r="M20" s="164"/>
      <c r="N20" s="164"/>
      <c r="O20" s="164"/>
      <c r="P20" s="164"/>
      <c r="Q20" s="164"/>
      <c r="R20" s="164"/>
      <c r="S20" s="164"/>
      <c r="T20" s="164"/>
      <c r="U20" s="164"/>
      <c r="V20" s="164"/>
      <c r="W20" s="164"/>
      <c r="X20" s="164"/>
      <c r="Y20" s="164"/>
      <c r="Z20" s="164"/>
      <c r="AA20" s="209" t="s">
        <v>50</v>
      </c>
      <c r="AB20" s="210"/>
      <c r="AC20" s="210"/>
      <c r="AD20" s="210"/>
    </row>
    <row r="21" spans="1:30" ht="24.95" customHeight="1">
      <c r="A21" s="106" t="str">
        <f>IF(OR(K17="新規", K17=""),"","契約番号（アカウント番号）")</f>
        <v/>
      </c>
      <c r="B21" s="107"/>
      <c r="C21" s="107"/>
      <c r="D21" s="107"/>
      <c r="E21" s="107"/>
      <c r="F21" s="107"/>
      <c r="G21" s="107"/>
      <c r="H21" s="107"/>
      <c r="I21" s="107"/>
      <c r="J21" s="108"/>
      <c r="K21" s="163"/>
      <c r="L21" s="163"/>
      <c r="M21" s="163"/>
      <c r="N21" s="163"/>
      <c r="O21" s="163"/>
      <c r="P21" s="163"/>
      <c r="Q21" s="163"/>
      <c r="R21" s="163"/>
      <c r="S21" s="163"/>
      <c r="T21" s="163"/>
      <c r="U21" s="163"/>
      <c r="V21" s="163"/>
      <c r="W21" s="163"/>
      <c r="X21" s="163"/>
      <c r="Y21" s="163"/>
      <c r="Z21" s="163"/>
      <c r="AA21" s="11"/>
    </row>
    <row r="22" spans="1:30" ht="24.95" customHeight="1">
      <c r="A22" s="106" t="str">
        <f>IF(K17="追加","残月数","")</f>
        <v/>
      </c>
      <c r="B22" s="107"/>
      <c r="C22" s="107"/>
      <c r="D22" s="107"/>
      <c r="E22" s="107"/>
      <c r="F22" s="107"/>
      <c r="G22" s="107"/>
      <c r="H22" s="107"/>
      <c r="I22" s="107"/>
      <c r="J22" s="108"/>
      <c r="K22" s="165" t="str">
        <f>IF(K20="","",DATEDIF(K19, K20, "ym"))</f>
        <v/>
      </c>
      <c r="L22" s="165"/>
      <c r="M22" s="165"/>
      <c r="N22" s="165"/>
      <c r="O22" s="165"/>
      <c r="P22" s="165"/>
      <c r="Q22" s="165"/>
      <c r="R22" s="165"/>
      <c r="S22" s="165"/>
      <c r="T22" s="165"/>
      <c r="U22" s="165"/>
      <c r="V22" s="165"/>
      <c r="W22" s="165"/>
      <c r="X22" s="165"/>
      <c r="Y22" s="165"/>
      <c r="Z22" s="165"/>
      <c r="AA22" s="13"/>
    </row>
    <row r="23" spans="1:30" ht="125.45" customHeight="1">
      <c r="A23" s="173" t="s">
        <v>51</v>
      </c>
      <c r="B23" s="173"/>
      <c r="C23" s="173"/>
      <c r="D23" s="173"/>
      <c r="E23" s="173"/>
      <c r="F23" s="173"/>
      <c r="G23" s="173"/>
      <c r="H23" s="173"/>
      <c r="I23" s="173"/>
      <c r="J23" s="173"/>
      <c r="K23" s="170" t="s">
        <v>52</v>
      </c>
      <c r="L23" s="170"/>
      <c r="M23" s="170"/>
      <c r="N23" s="170"/>
      <c r="O23" s="170"/>
      <c r="P23" s="170"/>
      <c r="Q23" s="170"/>
      <c r="R23" s="170"/>
      <c r="S23" s="170"/>
      <c r="T23" s="170"/>
      <c r="U23" s="170"/>
      <c r="V23" s="170"/>
      <c r="W23" s="170"/>
      <c r="X23" s="170"/>
      <c r="Y23" s="170"/>
      <c r="Z23" s="170"/>
      <c r="AA23" s="13"/>
    </row>
    <row r="24" spans="1:30" ht="105.6" customHeight="1">
      <c r="A24" s="173" t="s">
        <v>53</v>
      </c>
      <c r="B24" s="173"/>
      <c r="C24" s="173"/>
      <c r="D24" s="173"/>
      <c r="E24" s="173"/>
      <c r="F24" s="173"/>
      <c r="G24" s="173"/>
      <c r="H24" s="173"/>
      <c r="I24" s="173"/>
      <c r="J24" s="173"/>
      <c r="K24" s="171" t="s">
        <v>54</v>
      </c>
      <c r="L24" s="172"/>
      <c r="M24" s="172"/>
      <c r="N24" s="172"/>
      <c r="O24" s="172"/>
      <c r="P24" s="172"/>
      <c r="Q24" s="172"/>
      <c r="R24" s="172"/>
      <c r="S24" s="172"/>
      <c r="T24" s="172"/>
      <c r="U24" s="172"/>
      <c r="V24" s="172"/>
      <c r="W24" s="172"/>
      <c r="X24" s="172"/>
      <c r="Y24" s="172"/>
      <c r="Z24" s="172"/>
      <c r="AA24" s="13"/>
    </row>
    <row r="25" spans="1:30" ht="75" hidden="1" customHeight="1">
      <c r="A25" s="63"/>
      <c r="B25" s="63"/>
      <c r="C25" s="63"/>
      <c r="D25" s="63"/>
      <c r="E25" s="63"/>
      <c r="F25" s="63"/>
      <c r="G25" s="63"/>
      <c r="H25" s="63"/>
      <c r="I25" s="63"/>
      <c r="J25" s="63"/>
      <c r="K25" s="65"/>
      <c r="L25" s="66"/>
      <c r="M25" s="66"/>
      <c r="N25" s="66"/>
      <c r="O25" s="66"/>
      <c r="P25" s="66"/>
      <c r="Q25" s="66"/>
      <c r="R25" s="66"/>
      <c r="S25" s="66"/>
      <c r="T25" s="66"/>
      <c r="U25" s="66"/>
      <c r="V25" s="66"/>
      <c r="W25" s="66"/>
      <c r="X25" s="66"/>
      <c r="Y25" s="66"/>
      <c r="Z25" s="66"/>
      <c r="AA25" s="13"/>
    </row>
    <row r="26" spans="1:30" ht="75" hidden="1" customHeight="1">
      <c r="A26" s="63"/>
      <c r="B26" s="63"/>
      <c r="C26" s="63"/>
      <c r="D26" s="63"/>
      <c r="E26" s="63"/>
      <c r="F26" s="63"/>
      <c r="G26" s="63"/>
      <c r="H26" s="63"/>
      <c r="I26" s="63"/>
      <c r="J26" s="63"/>
      <c r="K26" s="65"/>
      <c r="L26" s="66"/>
      <c r="M26" s="66"/>
      <c r="N26" s="66"/>
      <c r="O26" s="66"/>
      <c r="P26" s="66"/>
      <c r="Q26" s="66"/>
      <c r="R26" s="66"/>
      <c r="S26" s="66"/>
      <c r="T26" s="66"/>
      <c r="U26" s="66"/>
      <c r="V26" s="66"/>
      <c r="W26" s="66"/>
      <c r="X26" s="66"/>
      <c r="Y26" s="66"/>
      <c r="Z26" s="66"/>
      <c r="AA26" s="13"/>
    </row>
    <row r="27" spans="1:30" ht="75" hidden="1" customHeight="1">
      <c r="A27" s="63"/>
      <c r="B27" s="63"/>
      <c r="C27" s="63"/>
      <c r="D27" s="63"/>
      <c r="E27" s="63"/>
      <c r="F27" s="63"/>
      <c r="G27" s="63"/>
      <c r="H27" s="63"/>
      <c r="I27" s="63"/>
      <c r="J27" s="63"/>
      <c r="K27" s="65"/>
      <c r="L27" s="66"/>
      <c r="M27" s="66"/>
      <c r="N27" s="66"/>
      <c r="O27" s="66"/>
      <c r="P27" s="66"/>
      <c r="Q27" s="66"/>
      <c r="R27" s="66"/>
      <c r="S27" s="66"/>
      <c r="T27" s="66"/>
      <c r="U27" s="66"/>
      <c r="V27" s="66"/>
      <c r="W27" s="66"/>
      <c r="X27" s="66"/>
      <c r="Y27" s="66"/>
      <c r="Z27" s="66"/>
      <c r="AA27" s="13"/>
    </row>
    <row r="28" spans="1:30" ht="75" hidden="1" customHeight="1">
      <c r="A28" s="63"/>
      <c r="B28" s="63"/>
      <c r="C28" s="63"/>
      <c r="D28" s="63"/>
      <c r="E28" s="63"/>
      <c r="F28" s="63"/>
      <c r="G28" s="63"/>
      <c r="H28" s="63"/>
      <c r="I28" s="63"/>
      <c r="J28" s="63"/>
      <c r="K28" s="65"/>
      <c r="L28" s="66"/>
      <c r="M28" s="66"/>
      <c r="N28" s="66"/>
      <c r="O28" s="66"/>
      <c r="P28" s="66"/>
      <c r="Q28" s="66"/>
      <c r="R28" s="66"/>
      <c r="S28" s="66"/>
      <c r="T28" s="66"/>
      <c r="U28" s="66"/>
      <c r="V28" s="66"/>
      <c r="W28" s="66"/>
      <c r="X28" s="66"/>
      <c r="Y28" s="66"/>
      <c r="Z28" s="66"/>
      <c r="AA28" s="13"/>
    </row>
    <row r="29" spans="1:30" ht="19.5" hidden="1">
      <c r="A29" s="63"/>
      <c r="B29" s="63"/>
      <c r="C29" s="63"/>
      <c r="D29" s="63"/>
      <c r="E29" s="63"/>
      <c r="F29" s="63"/>
      <c r="G29" s="63"/>
      <c r="H29" s="63"/>
      <c r="I29" s="63"/>
      <c r="J29" s="63"/>
      <c r="K29" s="211"/>
      <c r="L29" s="211"/>
      <c r="M29" s="211"/>
      <c r="N29" s="211"/>
      <c r="O29" s="211"/>
      <c r="P29" s="211"/>
      <c r="Q29" s="211"/>
      <c r="R29" s="211"/>
      <c r="S29" s="211"/>
      <c r="T29" s="211"/>
      <c r="U29" s="211"/>
      <c r="V29" s="211"/>
      <c r="W29" s="211"/>
      <c r="X29" s="211"/>
      <c r="Y29" s="211"/>
      <c r="Z29" s="211"/>
      <c r="AA29" s="13"/>
    </row>
    <row r="30" spans="1:30" ht="19.5" hidden="1">
      <c r="A30" s="63"/>
      <c r="B30" s="63"/>
      <c r="C30" s="63"/>
      <c r="D30" s="63"/>
      <c r="E30" s="63"/>
      <c r="F30" s="63"/>
      <c r="G30" s="63"/>
      <c r="H30" s="63"/>
      <c r="I30" s="63"/>
      <c r="J30" s="63"/>
      <c r="K30" s="211"/>
      <c r="L30" s="211"/>
      <c r="M30" s="211"/>
      <c r="N30" s="211"/>
      <c r="O30" s="211"/>
      <c r="P30" s="211"/>
      <c r="Q30" s="211"/>
      <c r="R30" s="211"/>
      <c r="S30" s="211"/>
      <c r="T30" s="211"/>
      <c r="U30" s="211"/>
      <c r="V30" s="211"/>
      <c r="W30" s="211"/>
      <c r="X30" s="211"/>
      <c r="Y30" s="211"/>
      <c r="Z30" s="211"/>
      <c r="AA30" s="13"/>
    </row>
    <row r="31" spans="1:30" ht="3" customHeight="1">
      <c r="A31" s="63"/>
      <c r="B31" s="63"/>
      <c r="C31" s="63"/>
      <c r="D31" s="63"/>
      <c r="E31" s="63"/>
      <c r="F31" s="63"/>
      <c r="G31" s="63"/>
      <c r="H31" s="63"/>
      <c r="I31" s="63"/>
      <c r="J31" s="63"/>
      <c r="K31" s="64"/>
      <c r="L31" s="64"/>
      <c r="M31" s="64"/>
      <c r="N31" s="64"/>
      <c r="O31" s="64"/>
      <c r="P31" s="64"/>
      <c r="Q31" s="64"/>
      <c r="R31" s="64"/>
      <c r="S31" s="64"/>
      <c r="T31" s="64"/>
      <c r="U31" s="64"/>
      <c r="V31" s="64"/>
      <c r="W31" s="64"/>
      <c r="X31" s="64"/>
      <c r="Y31" s="64"/>
      <c r="Z31" s="64"/>
      <c r="AA31" s="13"/>
    </row>
    <row r="32" spans="1:30" ht="19.5">
      <c r="A32" s="69" t="s">
        <v>55</v>
      </c>
      <c r="B32" s="67"/>
      <c r="C32" s="67"/>
      <c r="D32" s="67"/>
      <c r="E32" s="67"/>
      <c r="F32" s="67"/>
      <c r="G32" s="67"/>
      <c r="H32" s="67"/>
      <c r="I32" s="67"/>
      <c r="J32" s="67"/>
      <c r="K32" s="68"/>
      <c r="L32" s="68"/>
      <c r="M32" s="68"/>
      <c r="N32" s="68"/>
      <c r="O32" s="68"/>
      <c r="P32" s="68"/>
      <c r="Q32" s="68"/>
      <c r="R32" s="68"/>
      <c r="S32" s="68"/>
      <c r="T32" s="68"/>
      <c r="U32" s="68"/>
      <c r="V32" s="68"/>
      <c r="W32" s="68"/>
      <c r="X32" s="68"/>
      <c r="Y32" s="68"/>
      <c r="Z32" s="68"/>
      <c r="AA32" s="13"/>
    </row>
    <row r="33" spans="1:27" ht="19.5">
      <c r="A33" s="69" t="s">
        <v>56</v>
      </c>
      <c r="B33" s="67"/>
      <c r="C33" s="67"/>
      <c r="D33" s="67"/>
      <c r="E33" s="67"/>
      <c r="F33" s="67"/>
      <c r="G33" s="67"/>
      <c r="H33" s="67"/>
      <c r="I33" s="67"/>
      <c r="J33" s="67"/>
      <c r="K33" s="68"/>
      <c r="L33" s="68"/>
      <c r="M33" s="68"/>
      <c r="N33" s="68"/>
      <c r="O33" s="68"/>
      <c r="P33" s="68"/>
      <c r="Q33" s="68"/>
      <c r="R33" s="68"/>
      <c r="S33" s="68"/>
      <c r="T33" s="68"/>
      <c r="U33" s="68"/>
      <c r="V33" s="68"/>
      <c r="W33" s="68"/>
      <c r="X33" s="68"/>
      <c r="Y33" s="68"/>
      <c r="Z33" s="68"/>
      <c r="AA33" s="13"/>
    </row>
    <row r="34" spans="1:27" ht="19.5">
      <c r="A34" s="69" t="s">
        <v>57</v>
      </c>
      <c r="B34" s="67"/>
      <c r="C34" s="67"/>
      <c r="D34" s="67"/>
      <c r="E34" s="67"/>
      <c r="F34" s="67"/>
      <c r="G34" s="67"/>
      <c r="H34" s="67"/>
      <c r="I34" s="67"/>
      <c r="J34" s="67"/>
      <c r="K34" s="68"/>
      <c r="L34" s="68"/>
      <c r="M34" s="68"/>
      <c r="N34" s="68"/>
      <c r="O34" s="68"/>
      <c r="P34" s="68"/>
      <c r="Q34" s="68"/>
      <c r="R34" s="68"/>
      <c r="S34" s="68"/>
      <c r="T34" s="68"/>
      <c r="U34" s="68"/>
      <c r="V34" s="68"/>
      <c r="W34" s="68"/>
      <c r="X34" s="68"/>
      <c r="Y34" s="68"/>
      <c r="Z34" s="68"/>
      <c r="AA34" s="13"/>
    </row>
    <row r="35" spans="1:27" ht="19.5">
      <c r="A35" s="69" t="s">
        <v>58</v>
      </c>
      <c r="B35" s="67"/>
      <c r="C35" s="67"/>
      <c r="D35" s="67"/>
      <c r="E35" s="67"/>
      <c r="F35" s="67"/>
      <c r="G35" s="67"/>
      <c r="H35" s="67"/>
      <c r="I35" s="67"/>
      <c r="J35" s="67"/>
      <c r="K35" s="68"/>
      <c r="L35" s="68"/>
      <c r="M35" s="68"/>
      <c r="N35" s="68"/>
      <c r="O35" s="68"/>
      <c r="P35" s="68"/>
      <c r="Q35" s="68"/>
      <c r="R35" s="68"/>
      <c r="S35" s="68"/>
      <c r="T35" s="68"/>
      <c r="U35" s="68"/>
      <c r="V35" s="68"/>
      <c r="W35" s="68"/>
      <c r="X35" s="68"/>
      <c r="Y35" s="68"/>
      <c r="Z35" s="68"/>
      <c r="AA35" s="13"/>
    </row>
    <row r="36" spans="1:27" ht="20.100000000000001" customHeight="1">
      <c r="A36" s="14"/>
      <c r="B36" s="14"/>
      <c r="C36" s="14"/>
      <c r="D36" s="14"/>
      <c r="E36" s="14"/>
      <c r="F36" s="14"/>
      <c r="G36" s="14"/>
      <c r="H36" s="14"/>
      <c r="I36" s="14"/>
      <c r="J36" s="14"/>
      <c r="K36" s="14"/>
      <c r="L36" s="14"/>
      <c r="M36" s="14"/>
      <c r="N36" s="14"/>
      <c r="O36" s="14"/>
      <c r="P36" s="14"/>
      <c r="Q36" s="14"/>
      <c r="R36" s="14"/>
      <c r="U36" s="14"/>
      <c r="V36" s="14"/>
      <c r="W36" s="14"/>
      <c r="X36" s="14"/>
      <c r="Y36" s="14"/>
    </row>
    <row r="37" spans="1:27" ht="20.25" customHeight="1">
      <c r="A37" s="15" t="s">
        <v>59</v>
      </c>
      <c r="B37" s="15"/>
      <c r="C37" s="15"/>
      <c r="D37" s="15"/>
      <c r="E37" s="15"/>
      <c r="F37" s="15"/>
      <c r="G37" s="15"/>
      <c r="H37" s="15"/>
      <c r="I37" s="15"/>
      <c r="J37" s="15"/>
    </row>
    <row r="38" spans="1:27" ht="15" customHeight="1">
      <c r="A38" s="120" t="s">
        <v>60</v>
      </c>
      <c r="B38" s="121"/>
      <c r="C38" s="121"/>
      <c r="D38" s="121"/>
      <c r="E38" s="121"/>
      <c r="F38" s="121"/>
      <c r="G38" s="121"/>
      <c r="H38" s="121"/>
      <c r="I38" s="121"/>
      <c r="J38" s="121"/>
      <c r="K38" s="166"/>
      <c r="L38" s="166"/>
      <c r="M38" s="166"/>
      <c r="N38" s="166"/>
      <c r="O38" s="166"/>
      <c r="P38" s="166"/>
      <c r="Q38" s="166"/>
      <c r="R38" s="166"/>
      <c r="S38" s="166"/>
      <c r="T38" s="166"/>
      <c r="U38" s="166"/>
      <c r="V38" s="166"/>
      <c r="W38" s="166"/>
      <c r="X38" s="166"/>
      <c r="Y38" s="166"/>
      <c r="Z38" s="166"/>
      <c r="AA38" s="11"/>
    </row>
    <row r="39" spans="1:27" ht="24.95" customHeight="1">
      <c r="A39" s="123" t="s">
        <v>61</v>
      </c>
      <c r="B39" s="124"/>
      <c r="C39" s="124"/>
      <c r="D39" s="124"/>
      <c r="E39" s="124"/>
      <c r="F39" s="124"/>
      <c r="G39" s="124"/>
      <c r="H39" s="124"/>
      <c r="I39" s="124"/>
      <c r="J39" s="124"/>
      <c r="K39" s="162"/>
      <c r="L39" s="162"/>
      <c r="M39" s="162"/>
      <c r="N39" s="162"/>
      <c r="O39" s="162"/>
      <c r="P39" s="162"/>
      <c r="Q39" s="162"/>
      <c r="R39" s="162"/>
      <c r="S39" s="162"/>
      <c r="T39" s="162"/>
      <c r="U39" s="162"/>
      <c r="V39" s="162"/>
      <c r="W39" s="162"/>
      <c r="X39" s="162"/>
      <c r="Y39" s="162"/>
      <c r="Z39" s="162"/>
      <c r="AA39" s="11"/>
    </row>
    <row r="40" spans="1:27" ht="24.95" customHeight="1">
      <c r="A40" s="106" t="s">
        <v>62</v>
      </c>
      <c r="B40" s="107"/>
      <c r="C40" s="107"/>
      <c r="D40" s="107"/>
      <c r="E40" s="107"/>
      <c r="F40" s="107"/>
      <c r="G40" s="107"/>
      <c r="H40" s="107"/>
      <c r="I40" s="107"/>
      <c r="J40" s="107"/>
      <c r="K40" s="133"/>
      <c r="L40" s="133"/>
      <c r="M40" s="133"/>
      <c r="N40" s="133"/>
      <c r="O40" s="133"/>
      <c r="P40" s="133"/>
      <c r="Q40" s="133"/>
      <c r="R40" s="133"/>
      <c r="S40" s="133"/>
      <c r="T40" s="133"/>
      <c r="U40" s="133"/>
      <c r="V40" s="133"/>
      <c r="W40" s="133"/>
      <c r="X40" s="133"/>
      <c r="Y40" s="133"/>
      <c r="Z40" s="133"/>
      <c r="AA40" s="11"/>
    </row>
    <row r="41" spans="1:27" ht="24.95" customHeight="1">
      <c r="A41" s="106" t="s">
        <v>63</v>
      </c>
      <c r="B41" s="107"/>
      <c r="C41" s="107"/>
      <c r="D41" s="107"/>
      <c r="E41" s="107"/>
      <c r="F41" s="107"/>
      <c r="G41" s="107"/>
      <c r="H41" s="107"/>
      <c r="I41" s="107"/>
      <c r="J41" s="107"/>
      <c r="K41" s="133"/>
      <c r="L41" s="133"/>
      <c r="M41" s="133"/>
      <c r="N41" s="133"/>
      <c r="O41" s="133"/>
      <c r="P41" s="133"/>
      <c r="Q41" s="133"/>
      <c r="R41" s="133"/>
      <c r="S41" s="133"/>
      <c r="T41" s="133"/>
      <c r="U41" s="133"/>
      <c r="V41" s="133"/>
      <c r="W41" s="133"/>
      <c r="X41" s="133"/>
      <c r="Y41" s="133"/>
      <c r="Z41" s="133"/>
      <c r="AA41" s="11"/>
    </row>
    <row r="42" spans="1:27" ht="15" customHeight="1">
      <c r="A42" s="120" t="s">
        <v>64</v>
      </c>
      <c r="B42" s="121"/>
      <c r="C42" s="121"/>
      <c r="D42" s="121"/>
      <c r="E42" s="121"/>
      <c r="F42" s="121"/>
      <c r="G42" s="121"/>
      <c r="H42" s="121"/>
      <c r="I42" s="121"/>
      <c r="J42" s="121"/>
      <c r="K42" s="166"/>
      <c r="L42" s="166"/>
      <c r="M42" s="166"/>
      <c r="N42" s="166"/>
      <c r="O42" s="166"/>
      <c r="P42" s="166"/>
      <c r="Q42" s="166"/>
      <c r="R42" s="166"/>
      <c r="S42" s="166"/>
      <c r="T42" s="166"/>
      <c r="U42" s="166"/>
      <c r="V42" s="166"/>
      <c r="W42" s="166"/>
      <c r="X42" s="166"/>
      <c r="Y42" s="166"/>
      <c r="Z42" s="166"/>
      <c r="AA42" s="16"/>
    </row>
    <row r="43" spans="1:27" ht="24.95" customHeight="1">
      <c r="A43" s="123" t="s">
        <v>65</v>
      </c>
      <c r="B43" s="124"/>
      <c r="C43" s="124"/>
      <c r="D43" s="124"/>
      <c r="E43" s="124"/>
      <c r="F43" s="124"/>
      <c r="G43" s="124"/>
      <c r="H43" s="124"/>
      <c r="I43" s="124"/>
      <c r="J43" s="124"/>
      <c r="K43" s="162"/>
      <c r="L43" s="162"/>
      <c r="M43" s="162"/>
      <c r="N43" s="162"/>
      <c r="O43" s="162"/>
      <c r="P43" s="162"/>
      <c r="Q43" s="162"/>
      <c r="R43" s="162"/>
      <c r="S43" s="162"/>
      <c r="T43" s="162"/>
      <c r="U43" s="162"/>
      <c r="V43" s="162"/>
      <c r="W43" s="162"/>
      <c r="X43" s="162"/>
      <c r="Y43" s="162"/>
      <c r="Z43" s="162"/>
      <c r="AA43" s="16"/>
    </row>
    <row r="44" spans="1:27" ht="15" customHeight="1">
      <c r="A44" s="144"/>
      <c r="B44" s="145"/>
      <c r="C44" s="145"/>
      <c r="D44" s="145"/>
      <c r="E44" s="145"/>
      <c r="F44" s="145"/>
      <c r="G44" s="145"/>
      <c r="H44" s="145"/>
      <c r="I44" s="145"/>
      <c r="J44" s="145"/>
      <c r="K44" s="129" t="s">
        <v>66</v>
      </c>
      <c r="L44" s="130"/>
      <c r="M44" s="130"/>
      <c r="N44" s="130"/>
      <c r="O44" s="130"/>
      <c r="P44" s="130"/>
      <c r="Q44" s="131"/>
      <c r="R44" s="130" t="s">
        <v>67</v>
      </c>
      <c r="S44" s="130"/>
      <c r="T44" s="130"/>
      <c r="U44" s="130"/>
      <c r="V44" s="130"/>
      <c r="W44" s="130"/>
      <c r="X44" s="130"/>
      <c r="Y44" s="130"/>
      <c r="Z44" s="132"/>
    </row>
    <row r="45" spans="1:27" ht="24.95" customHeight="1">
      <c r="A45" s="123" t="s">
        <v>68</v>
      </c>
      <c r="B45" s="124"/>
      <c r="C45" s="124"/>
      <c r="D45" s="124"/>
      <c r="E45" s="124"/>
      <c r="F45" s="124"/>
      <c r="G45" s="124"/>
      <c r="H45" s="124"/>
      <c r="I45" s="124"/>
      <c r="J45" s="124"/>
      <c r="K45" s="212"/>
      <c r="L45" s="213"/>
      <c r="M45" s="213"/>
      <c r="N45" s="213"/>
      <c r="O45" s="213"/>
      <c r="P45" s="213"/>
      <c r="Q45" s="214"/>
      <c r="R45" s="215"/>
      <c r="S45" s="215"/>
      <c r="T45" s="215"/>
      <c r="U45" s="215"/>
      <c r="V45" s="215"/>
      <c r="W45" s="215"/>
      <c r="X45" s="215"/>
      <c r="Y45" s="215"/>
      <c r="Z45" s="216"/>
    </row>
    <row r="46" spans="1:27" ht="24.95" customHeight="1">
      <c r="A46" s="106" t="s">
        <v>69</v>
      </c>
      <c r="B46" s="107"/>
      <c r="C46" s="107"/>
      <c r="D46" s="107"/>
      <c r="E46" s="107"/>
      <c r="F46" s="107"/>
      <c r="G46" s="107"/>
      <c r="H46" s="107"/>
      <c r="I46" s="107"/>
      <c r="J46" s="107"/>
      <c r="K46" s="133"/>
      <c r="L46" s="133"/>
      <c r="M46" s="133"/>
      <c r="N46" s="133"/>
      <c r="O46" s="133"/>
      <c r="P46" s="133"/>
      <c r="Q46" s="133"/>
      <c r="R46" s="133"/>
      <c r="S46" s="133"/>
      <c r="T46" s="133"/>
      <c r="U46" s="133"/>
      <c r="V46" s="133"/>
      <c r="W46" s="133"/>
      <c r="X46" s="133"/>
      <c r="Y46" s="133"/>
      <c r="Z46" s="133"/>
      <c r="AA46" s="11"/>
    </row>
    <row r="47" spans="1:27" ht="24.95" customHeight="1">
      <c r="A47" s="106" t="s">
        <v>70</v>
      </c>
      <c r="B47" s="107"/>
      <c r="C47" s="107"/>
      <c r="D47" s="107"/>
      <c r="E47" s="107"/>
      <c r="F47" s="107"/>
      <c r="G47" s="107"/>
      <c r="H47" s="107"/>
      <c r="I47" s="107"/>
      <c r="J47" s="107"/>
      <c r="K47" s="134"/>
      <c r="L47" s="134"/>
      <c r="M47" s="134"/>
      <c r="N47" s="134"/>
      <c r="O47" s="134"/>
      <c r="P47" s="134"/>
      <c r="Q47" s="134"/>
      <c r="R47" s="134"/>
      <c r="S47" s="134"/>
      <c r="T47" s="134"/>
      <c r="U47" s="134"/>
      <c r="V47" s="134"/>
      <c r="W47" s="134"/>
      <c r="X47" s="134"/>
      <c r="Y47" s="134"/>
      <c r="Z47" s="134"/>
      <c r="AA47" s="17"/>
    </row>
    <row r="48" spans="1:27" ht="24.95" customHeight="1">
      <c r="A48" s="106" t="str">
        <f>IF($K$17="新規","トライアル利用有無（無料版を除く）","")</f>
        <v/>
      </c>
      <c r="B48" s="107"/>
      <c r="C48" s="107"/>
      <c r="D48" s="107"/>
      <c r="E48" s="107"/>
      <c r="F48" s="107"/>
      <c r="G48" s="107"/>
      <c r="H48" s="107"/>
      <c r="I48" s="107"/>
      <c r="J48" s="108"/>
      <c r="K48" s="174"/>
      <c r="L48" s="175"/>
      <c r="M48" s="175"/>
      <c r="N48" s="175"/>
      <c r="O48" s="175"/>
      <c r="P48" s="175"/>
      <c r="Q48" s="175"/>
      <c r="R48" s="175"/>
      <c r="S48" s="175"/>
      <c r="T48" s="175"/>
      <c r="U48" s="175"/>
      <c r="V48" s="175"/>
      <c r="W48" s="175"/>
      <c r="X48" s="175"/>
      <c r="Y48" s="175"/>
      <c r="Z48" s="176"/>
      <c r="AA48" s="17"/>
    </row>
    <row r="49" spans="1:27" ht="24.95" customHeight="1">
      <c r="A49" s="106" t="str">
        <f>IF($K$48="無","無料サインアップ※※","")</f>
        <v/>
      </c>
      <c r="B49" s="107"/>
      <c r="C49" s="107"/>
      <c r="D49" s="107"/>
      <c r="E49" s="107"/>
      <c r="F49" s="107"/>
      <c r="G49" s="107"/>
      <c r="H49" s="107"/>
      <c r="I49" s="107"/>
      <c r="J49" s="108"/>
      <c r="K49" s="177"/>
      <c r="L49" s="178"/>
      <c r="M49" s="178"/>
      <c r="N49" s="178"/>
      <c r="O49" s="178"/>
      <c r="P49" s="178"/>
      <c r="Q49" s="178"/>
      <c r="R49" s="178"/>
      <c r="S49" s="178"/>
      <c r="T49" s="178"/>
      <c r="U49" s="178"/>
      <c r="V49" s="178"/>
      <c r="W49" s="178"/>
      <c r="X49" s="178"/>
      <c r="Y49" s="178"/>
      <c r="Z49" s="179"/>
      <c r="AA49" s="17"/>
    </row>
    <row r="50" spans="1:27" ht="24.75" customHeight="1">
      <c r="A50" s="106" t="str">
        <f>IF($K$48="有","トライアル申込先※※※","")</f>
        <v/>
      </c>
      <c r="B50" s="107"/>
      <c r="C50" s="107"/>
      <c r="D50" s="107"/>
      <c r="E50" s="107"/>
      <c r="F50" s="107"/>
      <c r="G50" s="107"/>
      <c r="H50" s="107"/>
      <c r="I50" s="107"/>
      <c r="J50" s="108"/>
      <c r="K50" s="117"/>
      <c r="L50" s="118"/>
      <c r="M50" s="118"/>
      <c r="N50" s="118"/>
      <c r="O50" s="118"/>
      <c r="P50" s="118"/>
      <c r="Q50" s="118"/>
      <c r="R50" s="118"/>
      <c r="S50" s="118"/>
      <c r="T50" s="118"/>
      <c r="U50" s="118"/>
      <c r="V50" s="118"/>
      <c r="W50" s="118"/>
      <c r="X50" s="118"/>
      <c r="Y50" s="118"/>
      <c r="Z50" s="119"/>
    </row>
    <row r="51" spans="1:27" ht="24.95" customHeight="1">
      <c r="A51" s="146" t="str">
        <f>IF($K$48="有","アカウント番号※※※※","")</f>
        <v/>
      </c>
      <c r="B51" s="147"/>
      <c r="C51" s="147"/>
      <c r="D51" s="147"/>
      <c r="E51" s="147"/>
      <c r="F51" s="147"/>
      <c r="G51" s="147"/>
      <c r="H51" s="147"/>
      <c r="I51" s="147"/>
      <c r="J51" s="148"/>
      <c r="K51" s="117"/>
      <c r="L51" s="118"/>
      <c r="M51" s="118"/>
      <c r="N51" s="118"/>
      <c r="O51" s="118"/>
      <c r="P51" s="118"/>
      <c r="Q51" s="118"/>
      <c r="R51" s="118"/>
      <c r="S51" s="118"/>
      <c r="T51" s="118"/>
      <c r="U51" s="118"/>
      <c r="V51" s="118"/>
      <c r="W51" s="118"/>
      <c r="X51" s="118"/>
      <c r="Y51" s="118"/>
      <c r="Z51" s="119"/>
    </row>
    <row r="52" spans="1:27" ht="24.95" customHeight="1">
      <c r="A52" s="106" t="str">
        <f>IF($K$49="実施済","移行トークン","")</f>
        <v/>
      </c>
      <c r="B52" s="107"/>
      <c r="C52" s="107"/>
      <c r="D52" s="107"/>
      <c r="E52" s="107"/>
      <c r="F52" s="107"/>
      <c r="G52" s="107"/>
      <c r="H52" s="107"/>
      <c r="I52" s="107"/>
      <c r="J52" s="108"/>
      <c r="K52" s="117"/>
      <c r="L52" s="118"/>
      <c r="M52" s="118"/>
      <c r="N52" s="118"/>
      <c r="O52" s="118"/>
      <c r="P52" s="118"/>
      <c r="Q52" s="118"/>
      <c r="R52" s="118"/>
      <c r="S52" s="118"/>
      <c r="T52" s="118"/>
      <c r="U52" s="118"/>
      <c r="V52" s="118"/>
      <c r="W52" s="118"/>
      <c r="X52" s="118"/>
      <c r="Y52" s="118"/>
      <c r="Z52" s="119"/>
    </row>
    <row r="53" spans="1:27" ht="15" customHeight="1">
      <c r="A53" s="27" t="s">
        <v>71</v>
      </c>
      <c r="B53" s="14"/>
      <c r="C53" s="14"/>
      <c r="D53" s="14"/>
      <c r="E53" s="14"/>
      <c r="F53" s="14"/>
      <c r="G53" s="14"/>
      <c r="H53" s="14"/>
      <c r="I53" s="14"/>
      <c r="J53" s="14"/>
      <c r="K53" s="14"/>
      <c r="L53" s="14"/>
      <c r="M53" s="14"/>
      <c r="N53" s="14"/>
      <c r="O53" s="14"/>
      <c r="P53" s="14"/>
      <c r="Q53" s="14"/>
      <c r="R53" s="14"/>
      <c r="S53" s="14"/>
      <c r="T53" s="14"/>
      <c r="U53" s="14"/>
      <c r="V53" s="14"/>
      <c r="W53" s="14"/>
      <c r="X53" s="14"/>
      <c r="Y53" s="14"/>
    </row>
    <row r="54" spans="1:27" ht="15" customHeight="1">
      <c r="A54" s="57" t="s">
        <v>72</v>
      </c>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7" ht="15" customHeight="1">
      <c r="A55" s="57" t="s">
        <v>73</v>
      </c>
      <c r="B55" s="58"/>
      <c r="C55" s="58"/>
      <c r="D55" s="58"/>
      <c r="E55" s="58"/>
      <c r="F55" s="58"/>
      <c r="G55" s="58"/>
      <c r="H55" s="58"/>
      <c r="I55" s="58"/>
      <c r="J55" s="58"/>
      <c r="K55" s="11"/>
      <c r="L55" s="11"/>
      <c r="M55" s="11"/>
      <c r="N55" s="11"/>
      <c r="O55" s="11"/>
      <c r="P55" s="11"/>
      <c r="Q55" s="11"/>
      <c r="R55" s="11"/>
      <c r="S55" s="11"/>
      <c r="T55" s="11"/>
      <c r="U55" s="11"/>
      <c r="V55" s="11"/>
      <c r="W55" s="11"/>
      <c r="X55" s="11"/>
      <c r="Y55" s="11"/>
      <c r="Z55" s="6"/>
    </row>
    <row r="56" spans="1:27" ht="15" customHeight="1">
      <c r="A56" s="57" t="s">
        <v>74</v>
      </c>
      <c r="B56" s="58"/>
      <c r="C56" s="58"/>
      <c r="D56" s="58"/>
      <c r="E56" s="58"/>
      <c r="F56" s="58"/>
      <c r="G56" s="58"/>
      <c r="H56" s="58"/>
      <c r="I56" s="58"/>
      <c r="J56" s="58"/>
      <c r="K56" s="11"/>
      <c r="L56" s="11"/>
      <c r="M56" s="11"/>
      <c r="N56" s="11"/>
      <c r="O56" s="11"/>
      <c r="P56" s="11"/>
      <c r="Q56" s="11"/>
      <c r="R56" s="11"/>
      <c r="S56" s="11"/>
      <c r="T56" s="11"/>
      <c r="U56" s="11"/>
      <c r="V56" s="11"/>
      <c r="W56" s="11"/>
      <c r="X56" s="11"/>
      <c r="Y56" s="11"/>
      <c r="Z56" s="6"/>
    </row>
    <row r="57" spans="1:27" ht="15" customHeight="1">
      <c r="A57" s="71" t="s">
        <v>75</v>
      </c>
      <c r="B57" s="58"/>
      <c r="C57" s="58"/>
      <c r="D57" s="58"/>
      <c r="E57" s="58"/>
      <c r="F57" s="58"/>
      <c r="G57" s="58"/>
      <c r="H57" s="58"/>
      <c r="I57" s="58"/>
      <c r="J57" s="58"/>
      <c r="K57" s="11"/>
      <c r="L57" s="11"/>
      <c r="M57" s="11"/>
      <c r="N57" s="11"/>
      <c r="O57" s="11"/>
      <c r="P57" s="11"/>
      <c r="Q57" s="11"/>
      <c r="R57" s="11"/>
      <c r="S57" s="11"/>
      <c r="T57" s="11"/>
      <c r="U57" s="11"/>
      <c r="V57" s="11"/>
      <c r="W57" s="11"/>
      <c r="X57" s="11"/>
      <c r="Y57" s="11"/>
      <c r="Z57" s="6"/>
    </row>
    <row r="58" spans="1:27" ht="15" customHeight="1">
      <c r="A58" s="70" t="s">
        <v>76</v>
      </c>
      <c r="B58" s="58"/>
      <c r="C58" s="58"/>
      <c r="D58" s="58"/>
      <c r="E58" s="58"/>
      <c r="F58" s="58"/>
      <c r="G58" s="58"/>
      <c r="H58" s="58"/>
      <c r="I58" s="58"/>
      <c r="J58" s="58"/>
      <c r="K58" s="11"/>
      <c r="L58" s="11"/>
      <c r="M58" s="11"/>
      <c r="N58" s="11"/>
      <c r="O58" s="11"/>
      <c r="P58" s="11"/>
      <c r="Q58" s="11"/>
      <c r="R58" s="11"/>
      <c r="S58" s="11"/>
      <c r="T58" s="11"/>
      <c r="U58" s="11"/>
      <c r="V58" s="11"/>
      <c r="W58" s="11"/>
      <c r="X58" s="11"/>
      <c r="Y58" s="11"/>
      <c r="Z58" s="6"/>
    </row>
    <row r="59" spans="1:27" ht="15" customHeight="1">
      <c r="A59" s="70" t="s">
        <v>77</v>
      </c>
      <c r="B59" s="58"/>
      <c r="C59" s="58"/>
      <c r="D59" s="58"/>
      <c r="E59" s="58"/>
      <c r="F59" s="58"/>
      <c r="G59" s="58"/>
      <c r="H59" s="58"/>
      <c r="I59" s="58"/>
      <c r="J59" s="58"/>
      <c r="K59" s="11"/>
      <c r="L59" s="11"/>
      <c r="M59" s="11"/>
      <c r="N59" s="11"/>
      <c r="O59" s="11"/>
      <c r="P59" s="11"/>
      <c r="Q59" s="11"/>
      <c r="R59" s="11"/>
      <c r="S59" s="11"/>
      <c r="T59" s="11"/>
      <c r="U59" s="11"/>
      <c r="V59" s="11"/>
      <c r="W59" s="11"/>
      <c r="X59" s="11"/>
      <c r="Y59" s="11"/>
      <c r="Z59" s="6"/>
    </row>
    <row r="60" spans="1:27" ht="15" customHeight="1">
      <c r="A60" s="70" t="s">
        <v>78</v>
      </c>
      <c r="B60" s="58"/>
      <c r="C60" s="58"/>
      <c r="D60" s="58"/>
      <c r="E60" s="58"/>
      <c r="F60" s="58"/>
      <c r="G60" s="58"/>
      <c r="H60" s="58"/>
      <c r="I60" s="58"/>
      <c r="J60" s="58"/>
      <c r="K60" s="11"/>
      <c r="L60" s="11"/>
      <c r="M60" s="11"/>
      <c r="N60" s="11"/>
      <c r="O60" s="11"/>
      <c r="P60" s="11"/>
      <c r="Q60" s="11"/>
      <c r="R60" s="11"/>
      <c r="S60" s="11"/>
      <c r="T60" s="11"/>
      <c r="U60" s="11"/>
      <c r="V60" s="11"/>
      <c r="W60" s="11"/>
      <c r="X60" s="11"/>
      <c r="Y60" s="11"/>
      <c r="Z60" s="6"/>
    </row>
    <row r="61" spans="1:27" ht="15" customHeight="1">
      <c r="A61" s="71" t="s">
        <v>79</v>
      </c>
      <c r="B61" s="58"/>
      <c r="C61" s="58"/>
      <c r="D61" s="58"/>
      <c r="E61" s="58"/>
      <c r="F61" s="58"/>
      <c r="G61" s="58"/>
      <c r="H61" s="58"/>
      <c r="I61" s="58"/>
      <c r="J61" s="58"/>
      <c r="K61" s="11"/>
      <c r="L61" s="11"/>
      <c r="M61" s="11"/>
      <c r="N61" s="11"/>
      <c r="O61" s="11"/>
      <c r="P61" s="11"/>
      <c r="Q61" s="11"/>
      <c r="R61" s="11"/>
      <c r="S61" s="11"/>
      <c r="T61" s="11"/>
      <c r="U61" s="11"/>
      <c r="V61" s="11"/>
      <c r="W61" s="11"/>
      <c r="X61" s="11"/>
      <c r="Y61" s="11"/>
      <c r="Z61" s="6"/>
    </row>
    <row r="62" spans="1:27" ht="15" customHeight="1">
      <c r="A62" s="70" t="s">
        <v>80</v>
      </c>
      <c r="B62" s="58"/>
      <c r="C62" s="58"/>
      <c r="D62" s="58"/>
      <c r="E62" s="58"/>
      <c r="F62" s="58"/>
      <c r="G62" s="58"/>
      <c r="H62" s="58"/>
      <c r="I62" s="58"/>
      <c r="J62" s="58"/>
      <c r="K62" s="11"/>
      <c r="L62" s="11"/>
      <c r="M62" s="11"/>
      <c r="N62" s="11"/>
      <c r="O62" s="11"/>
      <c r="P62" s="11"/>
      <c r="Q62" s="11"/>
      <c r="R62" s="11"/>
      <c r="S62" s="11"/>
      <c r="T62" s="11"/>
      <c r="U62" s="11"/>
      <c r="V62" s="11"/>
      <c r="W62" s="11"/>
      <c r="X62" s="11"/>
      <c r="Y62" s="11"/>
      <c r="Z62" s="6"/>
    </row>
    <row r="63" spans="1:27" ht="15" customHeight="1">
      <c r="A63" s="70" t="s">
        <v>81</v>
      </c>
      <c r="B63" s="58"/>
      <c r="C63" s="58"/>
      <c r="D63" s="58"/>
      <c r="E63" s="58"/>
      <c r="F63" s="58"/>
      <c r="G63" s="58"/>
      <c r="H63" s="58"/>
      <c r="I63" s="58"/>
      <c r="J63" s="58"/>
      <c r="K63" s="11"/>
      <c r="L63" s="11"/>
      <c r="M63" s="11"/>
      <c r="N63" s="11"/>
      <c r="O63" s="11"/>
      <c r="P63" s="11"/>
      <c r="Q63" s="11"/>
      <c r="R63" s="11"/>
      <c r="S63" s="11"/>
      <c r="T63" s="11"/>
      <c r="U63" s="11"/>
      <c r="V63" s="11"/>
      <c r="W63" s="11"/>
      <c r="X63" s="11"/>
      <c r="Y63" s="11"/>
      <c r="Z63" s="6"/>
    </row>
    <row r="64" spans="1:27" ht="15" hidden="1" customHeight="1">
      <c r="A64" s="57"/>
      <c r="B64" s="58"/>
      <c r="C64" s="58"/>
      <c r="D64" s="58"/>
      <c r="E64" s="58"/>
      <c r="F64" s="58"/>
      <c r="G64" s="58"/>
      <c r="H64" s="58"/>
      <c r="I64" s="58"/>
      <c r="J64" s="58"/>
      <c r="K64" s="11"/>
      <c r="L64" s="11"/>
      <c r="M64" s="11"/>
      <c r="N64" s="11"/>
      <c r="O64" s="11"/>
      <c r="P64" s="11"/>
      <c r="Q64" s="11"/>
      <c r="R64" s="11"/>
      <c r="S64" s="11"/>
      <c r="T64" s="11"/>
      <c r="U64" s="11"/>
      <c r="V64" s="11"/>
      <c r="W64" s="11"/>
      <c r="X64" s="11"/>
      <c r="Y64" s="11"/>
      <c r="Z64" s="6"/>
    </row>
    <row r="65" spans="1:26" ht="15" hidden="1" customHeight="1">
      <c r="A65" s="57"/>
      <c r="B65" s="58"/>
      <c r="C65" s="58"/>
      <c r="D65" s="58"/>
      <c r="E65" s="58"/>
      <c r="F65" s="58"/>
      <c r="G65" s="58"/>
      <c r="H65" s="58"/>
      <c r="I65" s="58"/>
      <c r="J65" s="58"/>
      <c r="K65" s="11"/>
      <c r="L65" s="11"/>
      <c r="M65" s="11"/>
      <c r="N65" s="11"/>
      <c r="O65" s="11"/>
      <c r="P65" s="11"/>
      <c r="Q65" s="11"/>
      <c r="R65" s="11"/>
      <c r="S65" s="11"/>
      <c r="T65" s="11"/>
      <c r="U65" s="11"/>
      <c r="V65" s="11"/>
      <c r="W65" s="11"/>
      <c r="X65" s="11"/>
      <c r="Y65" s="11"/>
      <c r="Z65" s="6"/>
    </row>
    <row r="66" spans="1:26" ht="20.100000000000001" hidden="1" customHeight="1"/>
    <row r="67" spans="1:26" ht="20.100000000000001" customHeight="1">
      <c r="A67" s="15" t="s">
        <v>82</v>
      </c>
      <c r="B67" s="15"/>
      <c r="C67" s="15"/>
      <c r="D67" s="15"/>
      <c r="E67" s="15"/>
      <c r="F67" s="15"/>
      <c r="G67" s="15"/>
      <c r="H67" s="15"/>
      <c r="I67" s="15"/>
      <c r="J67" s="15"/>
    </row>
    <row r="68" spans="1:26" ht="15" customHeight="1">
      <c r="A68" s="120" t="s">
        <v>64</v>
      </c>
      <c r="B68" s="121"/>
      <c r="C68" s="121"/>
      <c r="D68" s="121"/>
      <c r="E68" s="121"/>
      <c r="F68" s="121"/>
      <c r="G68" s="121"/>
      <c r="H68" s="121"/>
      <c r="I68" s="121"/>
      <c r="J68" s="122"/>
      <c r="K68" s="217" t="s">
        <v>83</v>
      </c>
      <c r="L68" s="218"/>
      <c r="M68" s="218"/>
      <c r="N68" s="218"/>
      <c r="O68" s="218"/>
      <c r="P68" s="218"/>
      <c r="Q68" s="218"/>
      <c r="R68" s="218"/>
      <c r="S68" s="218"/>
      <c r="T68" s="218"/>
      <c r="U68" s="218"/>
      <c r="V68" s="218"/>
      <c r="W68" s="218"/>
      <c r="X68" s="218"/>
      <c r="Y68" s="218"/>
      <c r="Z68" s="219"/>
    </row>
    <row r="69" spans="1:26" ht="24.95" customHeight="1">
      <c r="A69" s="123" t="s">
        <v>84</v>
      </c>
      <c r="B69" s="124"/>
      <c r="C69" s="124"/>
      <c r="D69" s="124"/>
      <c r="E69" s="124"/>
      <c r="F69" s="124"/>
      <c r="G69" s="124"/>
      <c r="H69" s="124"/>
      <c r="I69" s="124"/>
      <c r="J69" s="125"/>
      <c r="K69" s="220" t="s">
        <v>85</v>
      </c>
      <c r="L69" s="221"/>
      <c r="M69" s="221"/>
      <c r="N69" s="221"/>
      <c r="O69" s="221"/>
      <c r="P69" s="221"/>
      <c r="Q69" s="221"/>
      <c r="R69" s="221"/>
      <c r="S69" s="221"/>
      <c r="T69" s="221"/>
      <c r="U69" s="221"/>
      <c r="V69" s="221"/>
      <c r="W69" s="221"/>
      <c r="X69" s="221"/>
      <c r="Y69" s="221"/>
      <c r="Z69" s="222"/>
    </row>
    <row r="70" spans="1:26" ht="24.95" customHeight="1">
      <c r="A70" s="106" t="s">
        <v>62</v>
      </c>
      <c r="B70" s="107"/>
      <c r="C70" s="107"/>
      <c r="D70" s="107"/>
      <c r="E70" s="107"/>
      <c r="F70" s="107"/>
      <c r="G70" s="107"/>
      <c r="H70" s="107"/>
      <c r="I70" s="107"/>
      <c r="J70" s="108"/>
      <c r="K70" s="223" t="s">
        <v>86</v>
      </c>
      <c r="L70" s="224"/>
      <c r="M70" s="224"/>
      <c r="N70" s="224"/>
      <c r="O70" s="224"/>
      <c r="P70" s="224"/>
      <c r="Q70" s="224"/>
      <c r="R70" s="224"/>
      <c r="S70" s="224"/>
      <c r="T70" s="224"/>
      <c r="U70" s="224"/>
      <c r="V70" s="224"/>
      <c r="W70" s="224"/>
      <c r="X70" s="224"/>
      <c r="Y70" s="224"/>
      <c r="Z70" s="225"/>
    </row>
    <row r="71" spans="1:26" ht="24.95" customHeight="1">
      <c r="A71" s="106" t="s">
        <v>63</v>
      </c>
      <c r="B71" s="107"/>
      <c r="C71" s="107"/>
      <c r="D71" s="107"/>
      <c r="E71" s="107"/>
      <c r="F71" s="107"/>
      <c r="G71" s="107"/>
      <c r="H71" s="107"/>
      <c r="I71" s="107"/>
      <c r="J71" s="108"/>
      <c r="K71" s="223" t="s">
        <v>87</v>
      </c>
      <c r="L71" s="224"/>
      <c r="M71" s="224"/>
      <c r="N71" s="224"/>
      <c r="O71" s="224"/>
      <c r="P71" s="224"/>
      <c r="Q71" s="224"/>
      <c r="R71" s="224"/>
      <c r="S71" s="224"/>
      <c r="T71" s="224"/>
      <c r="U71" s="224"/>
      <c r="V71" s="224"/>
      <c r="W71" s="224"/>
      <c r="X71" s="224"/>
      <c r="Y71" s="224"/>
      <c r="Z71" s="225"/>
    </row>
    <row r="72" spans="1:26" ht="15" customHeight="1">
      <c r="A72" s="120" t="s">
        <v>64</v>
      </c>
      <c r="B72" s="121"/>
      <c r="C72" s="121"/>
      <c r="D72" s="121"/>
      <c r="E72" s="121"/>
      <c r="F72" s="121"/>
      <c r="G72" s="121"/>
      <c r="H72" s="121"/>
      <c r="I72" s="121"/>
      <c r="J72" s="122"/>
      <c r="K72" s="217" t="s">
        <v>88</v>
      </c>
      <c r="L72" s="218"/>
      <c r="M72" s="218"/>
      <c r="N72" s="218"/>
      <c r="O72" s="218"/>
      <c r="P72" s="218"/>
      <c r="Q72" s="218"/>
      <c r="R72" s="218"/>
      <c r="S72" s="218"/>
      <c r="T72" s="218"/>
      <c r="U72" s="218"/>
      <c r="V72" s="218"/>
      <c r="W72" s="218"/>
      <c r="X72" s="218"/>
      <c r="Y72" s="218"/>
      <c r="Z72" s="219"/>
    </row>
    <row r="73" spans="1:26" ht="24.95" customHeight="1">
      <c r="A73" s="123" t="s">
        <v>65</v>
      </c>
      <c r="B73" s="124"/>
      <c r="C73" s="124"/>
      <c r="D73" s="124"/>
      <c r="E73" s="124"/>
      <c r="F73" s="124"/>
      <c r="G73" s="124"/>
      <c r="H73" s="124"/>
      <c r="I73" s="124"/>
      <c r="J73" s="125"/>
      <c r="K73" s="220" t="s">
        <v>89</v>
      </c>
      <c r="L73" s="221"/>
      <c r="M73" s="221"/>
      <c r="N73" s="221"/>
      <c r="O73" s="221"/>
      <c r="P73" s="221"/>
      <c r="Q73" s="221"/>
      <c r="R73" s="221"/>
      <c r="S73" s="221"/>
      <c r="T73" s="221"/>
      <c r="U73" s="221"/>
      <c r="V73" s="221"/>
      <c r="W73" s="221"/>
      <c r="X73" s="221"/>
      <c r="Y73" s="221"/>
      <c r="Z73" s="222"/>
    </row>
    <row r="74" spans="1:26" ht="15" customHeight="1">
      <c r="A74" s="144"/>
      <c r="B74" s="145"/>
      <c r="C74" s="145"/>
      <c r="D74" s="145"/>
      <c r="E74" s="145"/>
      <c r="F74" s="145"/>
      <c r="G74" s="145"/>
      <c r="H74" s="145"/>
      <c r="I74" s="145"/>
      <c r="J74" s="182"/>
      <c r="K74" s="129" t="s">
        <v>66</v>
      </c>
      <c r="L74" s="130"/>
      <c r="M74" s="130"/>
      <c r="N74" s="130"/>
      <c r="O74" s="130"/>
      <c r="P74" s="130"/>
      <c r="Q74" s="131"/>
      <c r="R74" s="130" t="s">
        <v>67</v>
      </c>
      <c r="S74" s="130"/>
      <c r="T74" s="130"/>
      <c r="U74" s="130"/>
      <c r="V74" s="130"/>
      <c r="W74" s="130"/>
      <c r="X74" s="130"/>
      <c r="Y74" s="130"/>
      <c r="Z74" s="132"/>
    </row>
    <row r="75" spans="1:26" ht="24.95" customHeight="1">
      <c r="A75" s="123" t="s">
        <v>68</v>
      </c>
      <c r="B75" s="124"/>
      <c r="C75" s="124"/>
      <c r="D75" s="124"/>
      <c r="E75" s="124"/>
      <c r="F75" s="124"/>
      <c r="G75" s="124"/>
      <c r="H75" s="124"/>
      <c r="I75" s="124"/>
      <c r="J75" s="125"/>
      <c r="K75" s="226" t="s">
        <v>90</v>
      </c>
      <c r="L75" s="227"/>
      <c r="M75" s="227"/>
      <c r="N75" s="227"/>
      <c r="O75" s="227"/>
      <c r="P75" s="227"/>
      <c r="Q75" s="227"/>
      <c r="R75" s="227" t="s">
        <v>91</v>
      </c>
      <c r="S75" s="227"/>
      <c r="T75" s="227"/>
      <c r="U75" s="227"/>
      <c r="V75" s="227"/>
      <c r="W75" s="227"/>
      <c r="X75" s="227"/>
      <c r="Y75" s="227"/>
      <c r="Z75" s="228"/>
    </row>
    <row r="76" spans="1:26" ht="24.95" customHeight="1">
      <c r="A76" s="106" t="s">
        <v>92</v>
      </c>
      <c r="B76" s="107"/>
      <c r="C76" s="107"/>
      <c r="D76" s="107"/>
      <c r="E76" s="107"/>
      <c r="F76" s="107"/>
      <c r="G76" s="107"/>
      <c r="H76" s="107"/>
      <c r="I76" s="107"/>
      <c r="J76" s="108"/>
      <c r="K76" s="223" t="s">
        <v>93</v>
      </c>
      <c r="L76" s="224"/>
      <c r="M76" s="224"/>
      <c r="N76" s="224"/>
      <c r="O76" s="224"/>
      <c r="P76" s="224"/>
      <c r="Q76" s="224"/>
      <c r="R76" s="224"/>
      <c r="S76" s="224"/>
      <c r="T76" s="224"/>
      <c r="U76" s="224"/>
      <c r="V76" s="224"/>
      <c r="W76" s="224"/>
      <c r="X76" s="224"/>
      <c r="Y76" s="224"/>
      <c r="Z76" s="225"/>
    </row>
    <row r="77" spans="1:26" ht="24.95" customHeight="1">
      <c r="A77" s="106" t="s">
        <v>70</v>
      </c>
      <c r="B77" s="107"/>
      <c r="C77" s="107"/>
      <c r="D77" s="107"/>
      <c r="E77" s="107"/>
      <c r="F77" s="107"/>
      <c r="G77" s="107"/>
      <c r="H77" s="107"/>
      <c r="I77" s="107"/>
      <c r="J77" s="108"/>
      <c r="K77" s="223" t="s">
        <v>94</v>
      </c>
      <c r="L77" s="224"/>
      <c r="M77" s="224"/>
      <c r="N77" s="224"/>
      <c r="O77" s="224"/>
      <c r="P77" s="224"/>
      <c r="Q77" s="224"/>
      <c r="R77" s="224"/>
      <c r="S77" s="224"/>
      <c r="T77" s="224"/>
      <c r="U77" s="224"/>
      <c r="V77" s="224"/>
      <c r="W77" s="224"/>
      <c r="X77" s="224"/>
      <c r="Y77" s="224"/>
      <c r="Z77" s="225"/>
    </row>
    <row r="78" spans="1:26" ht="24.95" customHeight="1">
      <c r="A78" s="229" t="s">
        <v>95</v>
      </c>
      <c r="B78" s="230"/>
      <c r="C78" s="230"/>
      <c r="D78" s="230"/>
      <c r="E78" s="230"/>
      <c r="F78" s="230"/>
      <c r="G78" s="230"/>
      <c r="H78" s="230"/>
      <c r="I78" s="230"/>
      <c r="J78" s="231"/>
      <c r="K78" s="180"/>
      <c r="L78" s="181"/>
      <c r="M78" s="181"/>
      <c r="N78" s="181"/>
      <c r="O78" s="181"/>
      <c r="P78" s="181"/>
      <c r="Q78" s="181"/>
      <c r="R78" s="181"/>
      <c r="S78" s="181"/>
      <c r="T78" s="181"/>
      <c r="U78" s="181"/>
      <c r="V78" s="181"/>
      <c r="W78" s="181"/>
      <c r="X78" s="181"/>
      <c r="Y78" s="181"/>
      <c r="Z78" s="181"/>
    </row>
    <row r="79" spans="1:26" ht="24.95" customHeight="1">
      <c r="A79" s="232" t="str">
        <f>IF(K78="あり", "Approval No（A-数字8桁）","")</f>
        <v/>
      </c>
      <c r="B79" s="232"/>
      <c r="C79" s="232"/>
      <c r="D79" s="232"/>
      <c r="E79" s="232"/>
      <c r="F79" s="232"/>
      <c r="G79" s="232"/>
      <c r="H79" s="232"/>
      <c r="I79" s="232"/>
      <c r="J79" s="232"/>
      <c r="K79" s="126"/>
      <c r="L79" s="126"/>
      <c r="M79" s="126"/>
      <c r="N79" s="126"/>
      <c r="O79" s="126"/>
      <c r="P79" s="126"/>
      <c r="Q79" s="126"/>
      <c r="R79" s="126"/>
      <c r="S79" s="126"/>
      <c r="T79" s="126"/>
      <c r="U79" s="126"/>
      <c r="V79" s="126"/>
      <c r="W79" s="126"/>
      <c r="X79" s="126"/>
      <c r="Y79" s="126"/>
      <c r="Z79" s="126"/>
    </row>
    <row r="80" spans="1:26" ht="24.95" customHeight="1">
      <c r="K80" s="49"/>
      <c r="L80" s="49"/>
      <c r="M80" s="49"/>
      <c r="N80" s="49"/>
      <c r="O80" s="49"/>
      <c r="P80" s="49"/>
      <c r="Q80" s="49"/>
      <c r="R80" s="49"/>
      <c r="S80" s="49"/>
      <c r="T80" s="49"/>
      <c r="U80" s="49"/>
      <c r="V80" s="49"/>
      <c r="W80" s="49"/>
      <c r="X80" s="49"/>
      <c r="Y80" s="49"/>
    </row>
    <row r="81" spans="1:30" ht="20.100000000000001" customHeight="1">
      <c r="A81" s="15" t="s">
        <v>96</v>
      </c>
      <c r="B81" s="15"/>
      <c r="C81" s="15"/>
      <c r="D81" s="15"/>
      <c r="E81" s="15"/>
      <c r="F81" s="15"/>
      <c r="G81" s="15"/>
      <c r="H81" s="15"/>
      <c r="I81" s="15"/>
      <c r="J81" s="15"/>
      <c r="K81" s="59" t="str">
        <f>IF(COUNTIF(K83, "*Site*"), "↱AB列に教職員・生徒数の内訳を記載してください。", "")</f>
        <v/>
      </c>
      <c r="P81" s="59"/>
      <c r="Q81" s="59" t="str">
        <f>IF(COUNTIF(L83, "*Site*"), "↱教職員生徒数の内訳を記載してください。", "")</f>
        <v/>
      </c>
      <c r="R81" s="59"/>
      <c r="AA81" s="1"/>
    </row>
    <row r="82" spans="1:30" ht="20.100000000000001" customHeight="1" thickBot="1">
      <c r="A82" s="201" t="s">
        <v>97</v>
      </c>
      <c r="B82" s="201"/>
      <c r="C82" s="201"/>
      <c r="D82" s="201"/>
      <c r="E82" s="201"/>
      <c r="F82" s="201"/>
      <c r="G82" s="201"/>
      <c r="H82" s="201"/>
      <c r="I82" s="201"/>
      <c r="J82" s="202"/>
      <c r="K82" s="137" t="s">
        <v>98</v>
      </c>
      <c r="L82" s="137"/>
      <c r="M82" s="137"/>
      <c r="N82" s="137"/>
      <c r="O82" s="137"/>
      <c r="P82" s="128"/>
      <c r="Q82" s="138" t="s">
        <v>99</v>
      </c>
      <c r="R82" s="139"/>
      <c r="S82" s="127" t="str">
        <f>IF(OR(K17="追加", K17="減数", K17="解約",K17="商流変更"),"変更前数量","")</f>
        <v/>
      </c>
      <c r="T82" s="128"/>
      <c r="U82" s="127" t="str">
        <f>IF(OR(K17="追加", K17="減数", K17="解約",K17="商流変更"),"変更後数量","")</f>
        <v/>
      </c>
      <c r="V82" s="128"/>
      <c r="W82" s="127" t="str">
        <f>IF(OR(K17="追加",K17="減数",K17="解約",K17="商流変更"),"差分","")</f>
        <v/>
      </c>
      <c r="X82" s="128"/>
      <c r="Y82" s="140" t="str">
        <f>IF(OR(K17="追加",K17="減数",K17="解約",K17="商流変更"),"","数量")</f>
        <v>数量</v>
      </c>
      <c r="Z82" s="140"/>
      <c r="AA82" s="207" t="str">
        <f>IF(COUNTIF(K83, "*Site*"), "Siteライセンス時記入", "")</f>
        <v/>
      </c>
      <c r="AB82" s="208"/>
      <c r="AC82" s="208"/>
      <c r="AD82" s="208"/>
    </row>
    <row r="83" spans="1:30" ht="20.100000000000001" customHeight="1" thickBot="1">
      <c r="A83" s="203"/>
      <c r="B83" s="203"/>
      <c r="C83" s="203"/>
      <c r="D83" s="203"/>
      <c r="E83" s="203"/>
      <c r="F83" s="203"/>
      <c r="G83" s="203"/>
      <c r="H83" s="203"/>
      <c r="I83" s="203"/>
      <c r="J83" s="204"/>
      <c r="K83" s="141"/>
      <c r="L83" s="141"/>
      <c r="M83" s="141"/>
      <c r="N83" s="141"/>
      <c r="O83" s="141"/>
      <c r="P83" s="142"/>
      <c r="Q83" s="135" t="str">
        <f>IF($K83="", "",VLOOKUP($K83,※データ!A$2:K$75,4,FALSE))</f>
        <v/>
      </c>
      <c r="R83" s="136"/>
      <c r="S83" s="233"/>
      <c r="T83" s="234"/>
      <c r="U83" s="233"/>
      <c r="V83" s="234"/>
      <c r="W83" s="235" t="str">
        <f>IF(S83="","",U83-S83)</f>
        <v/>
      </c>
      <c r="X83" s="236"/>
      <c r="Y83" s="237"/>
      <c r="Z83" s="238"/>
      <c r="AA83" s="60" t="str">
        <f>IF(COUNTIF(K83, "*Site*"), "教員", "")</f>
        <v/>
      </c>
      <c r="AB83" s="115"/>
      <c r="AC83" s="116"/>
      <c r="AD83" s="55"/>
    </row>
    <row r="84" spans="1:30" ht="17.100000000000001" hidden="1" customHeight="1">
      <c r="A84" s="203"/>
      <c r="B84" s="203"/>
      <c r="C84" s="203"/>
      <c r="D84" s="203"/>
      <c r="E84" s="203"/>
      <c r="F84" s="203"/>
      <c r="G84" s="203"/>
      <c r="H84" s="203"/>
      <c r="I84" s="203"/>
      <c r="J84" s="204"/>
      <c r="K84" s="141"/>
      <c r="L84" s="141"/>
      <c r="M84" s="141"/>
      <c r="N84" s="141"/>
      <c r="O84" s="141"/>
      <c r="P84" s="142"/>
      <c r="Q84" s="135" t="str">
        <f>IF($K84="", "",VLOOKUP($K84,※データ!A$2:K$75,4,FALSE))</f>
        <v/>
      </c>
      <c r="R84" s="136"/>
      <c r="S84" s="239"/>
      <c r="T84" s="240"/>
      <c r="U84" s="239"/>
      <c r="V84" s="240"/>
      <c r="W84" s="241"/>
      <c r="X84" s="242"/>
      <c r="Y84" s="243"/>
      <c r="Z84" s="243"/>
      <c r="AA84" s="60" t="str">
        <f>IF(COUNTIF(K73, "*Site*"), "職員", "")</f>
        <v/>
      </c>
      <c r="AB84" s="115"/>
      <c r="AC84" s="116"/>
      <c r="AD84" s="55"/>
    </row>
    <row r="85" spans="1:30" ht="17.100000000000001" hidden="1" customHeight="1">
      <c r="A85" s="203"/>
      <c r="B85" s="203"/>
      <c r="C85" s="203"/>
      <c r="D85" s="203"/>
      <c r="E85" s="203"/>
      <c r="F85" s="203"/>
      <c r="G85" s="203"/>
      <c r="H85" s="203"/>
      <c r="I85" s="203"/>
      <c r="J85" s="204"/>
      <c r="K85" s="141"/>
      <c r="L85" s="141"/>
      <c r="M85" s="141"/>
      <c r="N85" s="141"/>
      <c r="O85" s="141"/>
      <c r="P85" s="142"/>
      <c r="Q85" s="135" t="str">
        <f>IF($K85="", "",VLOOKUP($K85,※データ!A$2:K$75,4,FALSE))</f>
        <v/>
      </c>
      <c r="R85" s="136"/>
      <c r="S85" s="233"/>
      <c r="T85" s="234"/>
      <c r="U85" s="233"/>
      <c r="V85" s="234"/>
      <c r="W85" s="235"/>
      <c r="X85" s="236"/>
      <c r="Y85" s="237"/>
      <c r="Z85" s="237"/>
      <c r="AA85" s="60" t="str">
        <f>IF(COUNTIF(K73, "*Site*"), "生徒", "")</f>
        <v/>
      </c>
      <c r="AB85" s="115"/>
      <c r="AC85" s="116"/>
      <c r="AD85" s="61" t="str">
        <f>IF(COUNTIF(K85, "*Site*"), "※無償提供", "")</f>
        <v/>
      </c>
    </row>
    <row r="86" spans="1:30" ht="17.100000000000001" hidden="1" customHeight="1">
      <c r="A86" s="203"/>
      <c r="B86" s="203"/>
      <c r="C86" s="203"/>
      <c r="D86" s="203"/>
      <c r="E86" s="203"/>
      <c r="F86" s="203"/>
      <c r="G86" s="203"/>
      <c r="H86" s="203"/>
      <c r="I86" s="203"/>
      <c r="J86" s="204"/>
      <c r="K86" s="141"/>
      <c r="L86" s="141"/>
      <c r="M86" s="141"/>
      <c r="N86" s="141"/>
      <c r="O86" s="141"/>
      <c r="P86" s="142"/>
      <c r="Q86" s="135" t="str">
        <f>IF($K86="", "",VLOOKUP($K86,※データ!A$2:K$75,4,FALSE))</f>
        <v/>
      </c>
      <c r="R86" s="136"/>
      <c r="S86" s="233"/>
      <c r="T86" s="234"/>
      <c r="U86" s="233"/>
      <c r="V86" s="234"/>
      <c r="W86" s="235"/>
      <c r="X86" s="236"/>
      <c r="Y86" s="237"/>
      <c r="Z86" s="237"/>
    </row>
    <row r="87" spans="1:30" ht="17.100000000000001" hidden="1" customHeight="1">
      <c r="A87" s="203"/>
      <c r="B87" s="203"/>
      <c r="C87" s="203"/>
      <c r="D87" s="203"/>
      <c r="E87" s="203"/>
      <c r="F87" s="203"/>
      <c r="G87" s="203"/>
      <c r="H87" s="203"/>
      <c r="I87" s="203"/>
      <c r="J87" s="204"/>
      <c r="K87" s="141"/>
      <c r="L87" s="141"/>
      <c r="M87" s="141"/>
      <c r="N87" s="141"/>
      <c r="O87" s="141"/>
      <c r="P87" s="142"/>
      <c r="Q87" s="135" t="str">
        <f>IF($K87="", "",VLOOKUP($K87,※データ!A$2:K$75,4,FALSE))</f>
        <v/>
      </c>
      <c r="R87" s="136"/>
      <c r="S87" s="233"/>
      <c r="T87" s="234"/>
      <c r="U87" s="233"/>
      <c r="V87" s="234"/>
      <c r="W87" s="235"/>
      <c r="X87" s="236"/>
      <c r="Y87" s="237">
        <v>2</v>
      </c>
      <c r="Z87" s="237"/>
    </row>
    <row r="88" spans="1:30" ht="17.100000000000001" hidden="1" customHeight="1">
      <c r="A88" s="203"/>
      <c r="B88" s="203"/>
      <c r="C88" s="203"/>
      <c r="D88" s="203"/>
      <c r="E88" s="203"/>
      <c r="F88" s="203"/>
      <c r="G88" s="203"/>
      <c r="H88" s="203"/>
      <c r="I88" s="203"/>
      <c r="J88" s="204"/>
      <c r="K88" s="141"/>
      <c r="L88" s="141"/>
      <c r="M88" s="141"/>
      <c r="N88" s="141"/>
      <c r="O88" s="141"/>
      <c r="P88" s="142"/>
      <c r="Q88" s="135" t="str">
        <f>IF($K88="", "",VLOOKUP($K88,※データ!A$2:K$75,4,FALSE))</f>
        <v/>
      </c>
      <c r="R88" s="136"/>
      <c r="S88" s="233"/>
      <c r="T88" s="234"/>
      <c r="U88" s="233"/>
      <c r="V88" s="234"/>
      <c r="W88" s="235"/>
      <c r="X88" s="236"/>
      <c r="Y88" s="237"/>
      <c r="Z88" s="237"/>
    </row>
    <row r="89" spans="1:30" ht="17.100000000000001" hidden="1" customHeight="1">
      <c r="A89" s="203"/>
      <c r="B89" s="203"/>
      <c r="C89" s="203"/>
      <c r="D89" s="203"/>
      <c r="E89" s="203"/>
      <c r="F89" s="203"/>
      <c r="G89" s="203"/>
      <c r="H89" s="203"/>
      <c r="I89" s="203"/>
      <c r="J89" s="204"/>
      <c r="K89" s="141"/>
      <c r="L89" s="141"/>
      <c r="M89" s="141"/>
      <c r="N89" s="141"/>
      <c r="O89" s="141"/>
      <c r="P89" s="142"/>
      <c r="Q89" s="135" t="str">
        <f>IF($K89="", "",VLOOKUP($K89,※データ!A$2:K$75,4,FALSE))</f>
        <v/>
      </c>
      <c r="R89" s="136"/>
      <c r="S89" s="233"/>
      <c r="T89" s="234"/>
      <c r="U89" s="233"/>
      <c r="V89" s="234"/>
      <c r="W89" s="235"/>
      <c r="X89" s="236"/>
      <c r="Y89" s="237"/>
      <c r="Z89" s="237"/>
    </row>
    <row r="90" spans="1:30" ht="17.100000000000001" hidden="1" customHeight="1">
      <c r="A90" s="203"/>
      <c r="B90" s="203"/>
      <c r="C90" s="203"/>
      <c r="D90" s="203"/>
      <c r="E90" s="203"/>
      <c r="F90" s="203"/>
      <c r="G90" s="203"/>
      <c r="H90" s="203"/>
      <c r="I90" s="203"/>
      <c r="J90" s="204"/>
      <c r="K90" s="141"/>
      <c r="L90" s="141"/>
      <c r="M90" s="141"/>
      <c r="N90" s="141"/>
      <c r="O90" s="141"/>
      <c r="P90" s="142"/>
      <c r="Q90" s="135" t="str">
        <f>IF($K90="", "",VLOOKUP($K90,※データ!A$2:K$75,4,FALSE))</f>
        <v/>
      </c>
      <c r="R90" s="136"/>
      <c r="S90" s="233"/>
      <c r="T90" s="234"/>
      <c r="U90" s="233"/>
      <c r="V90" s="234"/>
      <c r="W90" s="235"/>
      <c r="X90" s="236"/>
      <c r="Y90" s="237"/>
      <c r="Z90" s="237"/>
    </row>
    <row r="91" spans="1:30" ht="17.100000000000001" hidden="1" customHeight="1">
      <c r="A91" s="203"/>
      <c r="B91" s="203"/>
      <c r="C91" s="203"/>
      <c r="D91" s="203"/>
      <c r="E91" s="203"/>
      <c r="F91" s="203"/>
      <c r="G91" s="203"/>
      <c r="H91" s="203"/>
      <c r="I91" s="203"/>
      <c r="J91" s="204"/>
      <c r="K91" s="141"/>
      <c r="L91" s="141"/>
      <c r="M91" s="141"/>
      <c r="N91" s="141"/>
      <c r="O91" s="141"/>
      <c r="P91" s="142"/>
      <c r="Q91" s="135" t="str">
        <f>IF($K91="", "",VLOOKUP($K91,※データ!A$2:K$75,4,FALSE))</f>
        <v/>
      </c>
      <c r="R91" s="136"/>
      <c r="S91" s="233"/>
      <c r="T91" s="234"/>
      <c r="U91" s="233"/>
      <c r="V91" s="234"/>
      <c r="W91" s="235"/>
      <c r="X91" s="236"/>
      <c r="Y91" s="237"/>
      <c r="Z91" s="237"/>
    </row>
    <row r="92" spans="1:30" ht="16.5" hidden="1" customHeight="1" thickBot="1">
      <c r="A92" s="203"/>
      <c r="B92" s="203"/>
      <c r="C92" s="203"/>
      <c r="D92" s="203"/>
      <c r="E92" s="203"/>
      <c r="F92" s="203"/>
      <c r="G92" s="203"/>
      <c r="H92" s="203"/>
      <c r="I92" s="203"/>
      <c r="J92" s="204"/>
      <c r="K92" s="183"/>
      <c r="L92" s="183"/>
      <c r="M92" s="183"/>
      <c r="N92" s="183"/>
      <c r="O92" s="183"/>
      <c r="P92" s="184"/>
      <c r="Q92" s="185" t="str">
        <f>IF($K92="", "",VLOOKUP($K92,※データ!A$2:K$75,4,FALSE))</f>
        <v/>
      </c>
      <c r="R92" s="186"/>
      <c r="S92" s="244"/>
      <c r="T92" s="245"/>
      <c r="U92" s="244"/>
      <c r="V92" s="245"/>
      <c r="W92" s="246"/>
      <c r="X92" s="247"/>
      <c r="Y92" s="248"/>
      <c r="Z92" s="248"/>
    </row>
    <row r="93" spans="1:30" ht="17.100000000000001" customHeight="1" thickBot="1">
      <c r="A93" s="203"/>
      <c r="B93" s="203"/>
      <c r="C93" s="203"/>
      <c r="D93" s="203"/>
      <c r="E93" s="203"/>
      <c r="F93" s="203"/>
      <c r="G93" s="203"/>
      <c r="H93" s="203"/>
      <c r="I93" s="203"/>
      <c r="J93" s="204"/>
      <c r="K93" s="141"/>
      <c r="L93" s="141"/>
      <c r="M93" s="141"/>
      <c r="N93" s="141"/>
      <c r="O93" s="141"/>
      <c r="P93" s="142"/>
      <c r="Q93" s="135" t="str">
        <f>IF($K93="", "",VLOOKUP($K93,※データ!A$2:K$75,4,FALSE))</f>
        <v/>
      </c>
      <c r="R93" s="136"/>
      <c r="S93" s="249"/>
      <c r="T93" s="250"/>
      <c r="U93" s="249"/>
      <c r="V93" s="250"/>
      <c r="W93" s="251" t="str">
        <f t="shared" ref="W93:W97" si="0">IF(S93="","",U93-S93)</f>
        <v/>
      </c>
      <c r="X93" s="252"/>
      <c r="Y93" s="253"/>
      <c r="Z93" s="254"/>
      <c r="AA93" s="60" t="str">
        <f>IF(COUNTIF(K83, "*Site*"), "職員", "")</f>
        <v/>
      </c>
      <c r="AB93" s="115"/>
      <c r="AC93" s="116"/>
      <c r="AD93" s="55"/>
    </row>
    <row r="94" spans="1:30" ht="17.100000000000001" customHeight="1" thickBot="1">
      <c r="A94" s="203"/>
      <c r="B94" s="203"/>
      <c r="C94" s="203"/>
      <c r="D94" s="203"/>
      <c r="E94" s="203"/>
      <c r="F94" s="203"/>
      <c r="G94" s="203"/>
      <c r="H94" s="203"/>
      <c r="I94" s="203"/>
      <c r="J94" s="204"/>
      <c r="K94" s="141"/>
      <c r="L94" s="141"/>
      <c r="M94" s="141"/>
      <c r="N94" s="141"/>
      <c r="O94" s="141"/>
      <c r="P94" s="142"/>
      <c r="Q94" s="135" t="str">
        <f>IF($K94="", "",VLOOKUP($K94,※データ!A$2:K$75,4,FALSE))</f>
        <v/>
      </c>
      <c r="R94" s="136"/>
      <c r="S94" s="249"/>
      <c r="T94" s="250"/>
      <c r="U94" s="249"/>
      <c r="V94" s="250"/>
      <c r="W94" s="251" t="str">
        <f t="shared" si="0"/>
        <v/>
      </c>
      <c r="X94" s="252"/>
      <c r="Y94" s="253"/>
      <c r="Z94" s="255"/>
      <c r="AA94" s="60" t="str">
        <f>IF(COUNTIF(K83, "*Site*"), "生徒", "")</f>
        <v/>
      </c>
      <c r="AB94" s="115"/>
      <c r="AC94" s="116"/>
      <c r="AD94" s="55" t="str">
        <f>IF(COUNTIF(K83, "*Site*"), "※無償提供", "")</f>
        <v/>
      </c>
    </row>
    <row r="95" spans="1:30" ht="17.100000000000001" customHeight="1">
      <c r="A95" s="203"/>
      <c r="B95" s="203"/>
      <c r="C95" s="203"/>
      <c r="D95" s="203"/>
      <c r="E95" s="203"/>
      <c r="F95" s="203"/>
      <c r="G95" s="203"/>
      <c r="H95" s="203"/>
      <c r="I95" s="203"/>
      <c r="J95" s="204"/>
      <c r="K95" s="141"/>
      <c r="L95" s="141"/>
      <c r="M95" s="141"/>
      <c r="N95" s="141"/>
      <c r="O95" s="141"/>
      <c r="P95" s="142"/>
      <c r="Q95" s="135" t="str">
        <f>IF($K95="", "",VLOOKUP($K95,※データ!A$2:K$75,4,FALSE))</f>
        <v/>
      </c>
      <c r="R95" s="136"/>
      <c r="S95" s="249"/>
      <c r="T95" s="250"/>
      <c r="U95" s="249"/>
      <c r="V95" s="250"/>
      <c r="W95" s="251" t="str">
        <f>IF(S95="","",U95-S95)</f>
        <v/>
      </c>
      <c r="X95" s="252"/>
      <c r="Y95" s="253"/>
      <c r="Z95" s="255"/>
      <c r="AB95" s="6"/>
      <c r="AC95" s="6"/>
      <c r="AD95" s="6"/>
    </row>
    <row r="96" spans="1:30" ht="17.100000000000001" customHeight="1">
      <c r="A96" s="203"/>
      <c r="B96" s="203"/>
      <c r="C96" s="203"/>
      <c r="D96" s="203"/>
      <c r="E96" s="203"/>
      <c r="F96" s="203"/>
      <c r="G96" s="203"/>
      <c r="H96" s="203"/>
      <c r="I96" s="203"/>
      <c r="J96" s="204"/>
      <c r="K96" s="141"/>
      <c r="L96" s="141"/>
      <c r="M96" s="141"/>
      <c r="N96" s="141"/>
      <c r="O96" s="141"/>
      <c r="P96" s="142"/>
      <c r="Q96" s="135" t="str">
        <f>IF($K96="", "",VLOOKUP($K96,※データ!A$2:K$75,4,FALSE))</f>
        <v/>
      </c>
      <c r="R96" s="136"/>
      <c r="S96" s="249"/>
      <c r="T96" s="250"/>
      <c r="U96" s="249"/>
      <c r="V96" s="250"/>
      <c r="W96" s="251" t="str">
        <f t="shared" si="0"/>
        <v/>
      </c>
      <c r="X96" s="252"/>
      <c r="Y96" s="253"/>
      <c r="Z96" s="255"/>
    </row>
    <row r="97" spans="1:26" ht="17.100000000000001" customHeight="1">
      <c r="A97" s="203"/>
      <c r="B97" s="203"/>
      <c r="C97" s="203"/>
      <c r="D97" s="203"/>
      <c r="E97" s="203"/>
      <c r="F97" s="203"/>
      <c r="G97" s="203"/>
      <c r="H97" s="203"/>
      <c r="I97" s="203"/>
      <c r="J97" s="204"/>
      <c r="K97" s="141"/>
      <c r="L97" s="141"/>
      <c r="M97" s="141"/>
      <c r="N97" s="141"/>
      <c r="O97" s="141"/>
      <c r="P97" s="142"/>
      <c r="Q97" s="135" t="str">
        <f>IF($K97="", "",VLOOKUP($K97,※データ!A$2:K$75,4,FALSE))</f>
        <v/>
      </c>
      <c r="R97" s="136"/>
      <c r="S97" s="249"/>
      <c r="T97" s="250"/>
      <c r="U97" s="249"/>
      <c r="V97" s="250"/>
      <c r="W97" s="251" t="str">
        <f t="shared" si="0"/>
        <v/>
      </c>
      <c r="X97" s="252"/>
      <c r="Y97" s="253"/>
      <c r="Z97" s="255"/>
    </row>
    <row r="98" spans="1:26" ht="17.100000000000001" customHeight="1">
      <c r="A98" s="203"/>
      <c r="B98" s="203"/>
      <c r="C98" s="203"/>
      <c r="D98" s="203"/>
      <c r="E98" s="203"/>
      <c r="F98" s="203"/>
      <c r="G98" s="203"/>
      <c r="H98" s="203"/>
      <c r="I98" s="203"/>
      <c r="J98" s="204"/>
      <c r="K98" s="141"/>
      <c r="L98" s="141"/>
      <c r="M98" s="141"/>
      <c r="N98" s="141"/>
      <c r="O98" s="141"/>
      <c r="P98" s="142"/>
      <c r="Q98" s="135" t="str">
        <f>IF($K98="", "",VLOOKUP($K98,※データ!A$2:K$75,4,FALSE))</f>
        <v/>
      </c>
      <c r="R98" s="136"/>
      <c r="S98" s="249"/>
      <c r="T98" s="250"/>
      <c r="U98" s="249"/>
      <c r="V98" s="250"/>
      <c r="W98" s="251" t="str">
        <f t="shared" ref="W98:W104" si="1">IF(S98="","",U98-S98)</f>
        <v/>
      </c>
      <c r="X98" s="252"/>
      <c r="Y98" s="253"/>
      <c r="Z98" s="255"/>
    </row>
    <row r="99" spans="1:26" ht="17.100000000000001" customHeight="1">
      <c r="A99" s="203"/>
      <c r="B99" s="203"/>
      <c r="C99" s="203"/>
      <c r="D99" s="203"/>
      <c r="E99" s="203"/>
      <c r="F99" s="203"/>
      <c r="G99" s="203"/>
      <c r="H99" s="203"/>
      <c r="I99" s="203"/>
      <c r="J99" s="204"/>
      <c r="K99" s="141"/>
      <c r="L99" s="141"/>
      <c r="M99" s="141"/>
      <c r="N99" s="141"/>
      <c r="O99" s="141"/>
      <c r="P99" s="142"/>
      <c r="Q99" s="135" t="str">
        <f>IF($K99="", "",VLOOKUP($K99,※データ!A$2:K$75,4,FALSE))</f>
        <v/>
      </c>
      <c r="R99" s="136"/>
      <c r="S99" s="249"/>
      <c r="T99" s="250"/>
      <c r="U99" s="249"/>
      <c r="V99" s="250"/>
      <c r="W99" s="251" t="str">
        <f t="shared" si="1"/>
        <v/>
      </c>
      <c r="X99" s="252"/>
      <c r="Y99" s="253"/>
      <c r="Z99" s="255"/>
    </row>
    <row r="100" spans="1:26" ht="17.100000000000001" customHeight="1">
      <c r="A100" s="203"/>
      <c r="B100" s="203"/>
      <c r="C100" s="203"/>
      <c r="D100" s="203"/>
      <c r="E100" s="203"/>
      <c r="F100" s="203"/>
      <c r="G100" s="203"/>
      <c r="H100" s="203"/>
      <c r="I100" s="203"/>
      <c r="J100" s="204"/>
      <c r="K100" s="141"/>
      <c r="L100" s="141"/>
      <c r="M100" s="141"/>
      <c r="N100" s="141"/>
      <c r="O100" s="141"/>
      <c r="P100" s="142"/>
      <c r="Q100" s="135" t="str">
        <f>IF($K100="", "",VLOOKUP($K100,※データ!A$2:K$75,4,FALSE))</f>
        <v/>
      </c>
      <c r="R100" s="136"/>
      <c r="S100" s="249"/>
      <c r="T100" s="250"/>
      <c r="U100" s="249"/>
      <c r="V100" s="250"/>
      <c r="W100" s="251" t="str">
        <f t="shared" si="1"/>
        <v/>
      </c>
      <c r="X100" s="252"/>
      <c r="Y100" s="253"/>
      <c r="Z100" s="255"/>
    </row>
    <row r="101" spans="1:26" ht="17.100000000000001" customHeight="1">
      <c r="A101" s="203"/>
      <c r="B101" s="203"/>
      <c r="C101" s="203"/>
      <c r="D101" s="203"/>
      <c r="E101" s="203"/>
      <c r="F101" s="203"/>
      <c r="G101" s="203"/>
      <c r="H101" s="203"/>
      <c r="I101" s="203"/>
      <c r="J101" s="204"/>
      <c r="K101" s="141"/>
      <c r="L101" s="141"/>
      <c r="M101" s="141"/>
      <c r="N101" s="141"/>
      <c r="O101" s="141"/>
      <c r="P101" s="142"/>
      <c r="Q101" s="135" t="str">
        <f>IF($K101="", "",VLOOKUP($K101,※データ!A$2:K$75,4,FALSE))</f>
        <v/>
      </c>
      <c r="R101" s="136"/>
      <c r="S101" s="249"/>
      <c r="T101" s="250"/>
      <c r="U101" s="249"/>
      <c r="V101" s="250"/>
      <c r="W101" s="251" t="str">
        <f t="shared" si="1"/>
        <v/>
      </c>
      <c r="X101" s="252"/>
      <c r="Y101" s="256"/>
      <c r="Z101" s="257"/>
    </row>
    <row r="102" spans="1:26" ht="17.100000000000001" customHeight="1">
      <c r="A102" s="203"/>
      <c r="B102" s="203"/>
      <c r="C102" s="203"/>
      <c r="D102" s="203"/>
      <c r="E102" s="203"/>
      <c r="F102" s="203"/>
      <c r="G102" s="203"/>
      <c r="H102" s="203"/>
      <c r="I102" s="203"/>
      <c r="J102" s="204"/>
      <c r="K102" s="141"/>
      <c r="L102" s="141"/>
      <c r="M102" s="141"/>
      <c r="N102" s="141"/>
      <c r="O102" s="141"/>
      <c r="P102" s="142"/>
      <c r="Q102" s="135" t="str">
        <f>IF($K102="", "",VLOOKUP($K102,※データ!A$2:K$75,4,FALSE))</f>
        <v/>
      </c>
      <c r="R102" s="136"/>
      <c r="S102" s="249"/>
      <c r="T102" s="250"/>
      <c r="U102" s="249"/>
      <c r="V102" s="250"/>
      <c r="W102" s="251" t="str">
        <f t="shared" si="1"/>
        <v/>
      </c>
      <c r="X102" s="252"/>
      <c r="Y102" s="256"/>
      <c r="Z102" s="257"/>
    </row>
    <row r="103" spans="1:26" ht="16.5" customHeight="1">
      <c r="A103" s="203"/>
      <c r="B103" s="203"/>
      <c r="C103" s="203"/>
      <c r="D103" s="203"/>
      <c r="E103" s="203"/>
      <c r="F103" s="203"/>
      <c r="G103" s="203"/>
      <c r="H103" s="203"/>
      <c r="I103" s="203"/>
      <c r="J103" s="204"/>
      <c r="K103" s="141"/>
      <c r="L103" s="141"/>
      <c r="M103" s="141"/>
      <c r="N103" s="141"/>
      <c r="O103" s="141"/>
      <c r="P103" s="142"/>
      <c r="Q103" s="135" t="str">
        <f>IF($K103="", "",VLOOKUP($K103,※データ!A$2:K$75,4,FALSE))</f>
        <v/>
      </c>
      <c r="R103" s="136"/>
      <c r="S103" s="249"/>
      <c r="T103" s="250"/>
      <c r="U103" s="249"/>
      <c r="V103" s="250"/>
      <c r="W103" s="251" t="str">
        <f t="shared" si="1"/>
        <v/>
      </c>
      <c r="X103" s="252"/>
      <c r="Y103" s="253"/>
      <c r="Z103" s="255"/>
    </row>
    <row r="104" spans="1:26" ht="14.25" customHeight="1">
      <c r="A104" s="205"/>
      <c r="B104" s="205"/>
      <c r="C104" s="205"/>
      <c r="D104" s="205"/>
      <c r="E104" s="205"/>
      <c r="F104" s="205"/>
      <c r="G104" s="205"/>
      <c r="H104" s="205"/>
      <c r="I104" s="205"/>
      <c r="J104" s="206"/>
      <c r="K104" s="141"/>
      <c r="L104" s="141"/>
      <c r="M104" s="141"/>
      <c r="N104" s="141"/>
      <c r="O104" s="141"/>
      <c r="P104" s="142"/>
      <c r="Q104" s="135" t="str">
        <f>IF($K104="", "",VLOOKUP($K104,※データ!A$2:K$75,4,FALSE))</f>
        <v/>
      </c>
      <c r="R104" s="136"/>
      <c r="S104" s="249"/>
      <c r="T104" s="250"/>
      <c r="U104" s="249"/>
      <c r="V104" s="250"/>
      <c r="W104" s="251" t="str">
        <f t="shared" si="1"/>
        <v/>
      </c>
      <c r="X104" s="252"/>
      <c r="Y104" s="253"/>
      <c r="Z104" s="255"/>
    </row>
    <row r="105" spans="1:26" ht="17.100000000000001"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7.100000000000001" customHeight="1">
      <c r="A106" s="50" t="s">
        <v>100</v>
      </c>
      <c r="B106" s="51"/>
      <c r="C106" s="51"/>
      <c r="D106" s="51"/>
      <c r="E106" s="51"/>
      <c r="F106" s="51"/>
      <c r="G106" s="51"/>
      <c r="H106" s="51"/>
      <c r="I106" s="51"/>
      <c r="J106" s="51"/>
      <c r="K106" s="51"/>
      <c r="L106" s="51"/>
      <c r="M106" s="51"/>
      <c r="N106" s="51"/>
      <c r="O106" s="51"/>
      <c r="P106" s="51"/>
      <c r="Q106" s="51"/>
      <c r="R106" s="14"/>
      <c r="S106" s="14"/>
      <c r="T106" s="14"/>
      <c r="U106" s="14"/>
      <c r="V106" s="14"/>
      <c r="W106" s="14"/>
      <c r="X106" s="14"/>
      <c r="Y106" s="14"/>
      <c r="Z106" s="14"/>
    </row>
    <row r="107" spans="1:26" ht="17.100000000000001" customHeight="1">
      <c r="A107" s="190" t="s">
        <v>101</v>
      </c>
      <c r="B107" s="191"/>
      <c r="C107" s="191"/>
      <c r="D107" s="191"/>
      <c r="E107" s="191"/>
      <c r="F107" s="191"/>
      <c r="G107" s="191"/>
      <c r="H107" s="191"/>
      <c r="I107" s="191"/>
      <c r="J107" s="192"/>
      <c r="K107" s="200" t="s">
        <v>102</v>
      </c>
      <c r="L107" s="200"/>
      <c r="M107" s="200"/>
      <c r="N107" s="200"/>
      <c r="O107" s="200"/>
      <c r="P107" s="200"/>
      <c r="Q107" s="199" t="s">
        <v>103</v>
      </c>
      <c r="R107" s="199"/>
      <c r="S107" s="127" t="str">
        <f>IF(OR(K17="追加", K17="減数", K17="解約"),"変更前数量","")</f>
        <v/>
      </c>
      <c r="T107" s="128"/>
      <c r="U107" s="127" t="str">
        <f>IF(OR(K17="追加", K17="減数", K17="解約"),"変更後数量","")</f>
        <v/>
      </c>
      <c r="V107" s="128"/>
      <c r="W107" s="127" t="str">
        <f>IF(OR(K17="追加",K17="減数",K17="解約"),"差分","")</f>
        <v/>
      </c>
      <c r="X107" s="128"/>
      <c r="Y107" s="140" t="str">
        <f>IF(OR(K17="追加",K17="減数",K17="解約"),"","数量")</f>
        <v>数量</v>
      </c>
      <c r="Z107" s="140"/>
    </row>
    <row r="108" spans="1:26" ht="17.100000000000001" customHeight="1">
      <c r="A108" s="193"/>
      <c r="B108" s="194"/>
      <c r="C108" s="194"/>
      <c r="D108" s="194"/>
      <c r="E108" s="194"/>
      <c r="F108" s="194"/>
      <c r="G108" s="194"/>
      <c r="H108" s="194"/>
      <c r="I108" s="194"/>
      <c r="J108" s="195"/>
      <c r="K108" s="155"/>
      <c r="L108" s="156"/>
      <c r="M108" s="156"/>
      <c r="N108" s="156"/>
      <c r="O108" s="156"/>
      <c r="P108" s="157"/>
      <c r="Q108" s="158"/>
      <c r="R108" s="159"/>
      <c r="S108" s="249"/>
      <c r="T108" s="250"/>
      <c r="U108" s="249"/>
      <c r="V108" s="250"/>
      <c r="W108" s="256"/>
      <c r="X108" s="258"/>
      <c r="Y108" s="256"/>
      <c r="Z108" s="258"/>
    </row>
    <row r="109" spans="1:26" ht="17.100000000000001" customHeight="1">
      <c r="A109" s="193"/>
      <c r="B109" s="194"/>
      <c r="C109" s="194"/>
      <c r="D109" s="194"/>
      <c r="E109" s="194"/>
      <c r="F109" s="194"/>
      <c r="G109" s="194"/>
      <c r="H109" s="194"/>
      <c r="I109" s="194"/>
      <c r="J109" s="195"/>
      <c r="K109" s="155"/>
      <c r="L109" s="156"/>
      <c r="M109" s="156"/>
      <c r="N109" s="156"/>
      <c r="O109" s="156"/>
      <c r="P109" s="157"/>
      <c r="Q109" s="158"/>
      <c r="R109" s="159"/>
      <c r="S109" s="249"/>
      <c r="T109" s="250"/>
      <c r="U109" s="249"/>
      <c r="V109" s="250"/>
      <c r="W109" s="256"/>
      <c r="X109" s="258"/>
      <c r="Y109" s="256"/>
      <c r="Z109" s="258"/>
    </row>
    <row r="110" spans="1:26" ht="17.100000000000001" customHeight="1">
      <c r="A110" s="193"/>
      <c r="B110" s="194"/>
      <c r="C110" s="194"/>
      <c r="D110" s="194"/>
      <c r="E110" s="194"/>
      <c r="F110" s="194"/>
      <c r="G110" s="194"/>
      <c r="H110" s="194"/>
      <c r="I110" s="194"/>
      <c r="J110" s="195"/>
      <c r="K110" s="155"/>
      <c r="L110" s="156"/>
      <c r="M110" s="156"/>
      <c r="N110" s="156"/>
      <c r="O110" s="156"/>
      <c r="P110" s="157"/>
      <c r="Q110" s="158"/>
      <c r="R110" s="159"/>
      <c r="S110" s="249"/>
      <c r="T110" s="250"/>
      <c r="U110" s="249"/>
      <c r="V110" s="250"/>
      <c r="W110" s="256"/>
      <c r="X110" s="258"/>
      <c r="Y110" s="256"/>
      <c r="Z110" s="258"/>
    </row>
    <row r="111" spans="1:26" ht="17.100000000000001" customHeight="1">
      <c r="A111" s="193"/>
      <c r="B111" s="194"/>
      <c r="C111" s="194"/>
      <c r="D111" s="194"/>
      <c r="E111" s="194"/>
      <c r="F111" s="194"/>
      <c r="G111" s="194"/>
      <c r="H111" s="194"/>
      <c r="I111" s="194"/>
      <c r="J111" s="195"/>
      <c r="K111" s="155"/>
      <c r="L111" s="156"/>
      <c r="M111" s="156"/>
      <c r="N111" s="156"/>
      <c r="O111" s="156"/>
      <c r="P111" s="157"/>
      <c r="Q111" s="158"/>
      <c r="R111" s="159"/>
      <c r="S111" s="249"/>
      <c r="T111" s="250"/>
      <c r="U111" s="249"/>
      <c r="V111" s="250"/>
      <c r="W111" s="256"/>
      <c r="X111" s="258"/>
      <c r="Y111" s="256"/>
      <c r="Z111" s="258"/>
    </row>
    <row r="112" spans="1:26" ht="17.100000000000001" customHeight="1">
      <c r="A112" s="196"/>
      <c r="B112" s="197"/>
      <c r="C112" s="197"/>
      <c r="D112" s="197"/>
      <c r="E112" s="197"/>
      <c r="F112" s="197"/>
      <c r="G112" s="197"/>
      <c r="H112" s="197"/>
      <c r="I112" s="197"/>
      <c r="J112" s="198"/>
      <c r="K112" s="155"/>
      <c r="L112" s="156"/>
      <c r="M112" s="156"/>
      <c r="N112" s="156"/>
      <c r="O112" s="156"/>
      <c r="P112" s="157"/>
      <c r="Q112" s="158"/>
      <c r="R112" s="159"/>
      <c r="S112" s="249"/>
      <c r="T112" s="250"/>
      <c r="U112" s="249"/>
      <c r="V112" s="250"/>
      <c r="W112" s="256"/>
      <c r="X112" s="258"/>
      <c r="Y112" s="256"/>
      <c r="Z112" s="258"/>
    </row>
    <row r="113" spans="1:27">
      <c r="A113" s="14"/>
      <c r="B113" s="14"/>
      <c r="C113" s="14"/>
      <c r="D113" s="14"/>
      <c r="E113" s="14"/>
      <c r="F113" s="14"/>
      <c r="G113" s="14"/>
      <c r="H113" s="14"/>
      <c r="I113" s="14"/>
      <c r="J113" s="14"/>
      <c r="W113" s="18"/>
      <c r="X113" s="18"/>
    </row>
    <row r="114" spans="1:27" ht="15" customHeight="1">
      <c r="A114" s="19" t="s">
        <v>104</v>
      </c>
      <c r="B114" s="19"/>
      <c r="C114" s="19"/>
      <c r="D114" s="19"/>
      <c r="E114" s="19"/>
      <c r="F114" s="19"/>
      <c r="G114" s="19"/>
      <c r="H114" s="19"/>
      <c r="I114" s="19"/>
      <c r="J114" s="19"/>
      <c r="W114" s="18"/>
      <c r="X114" s="18"/>
    </row>
    <row r="115" spans="1:27" ht="15" customHeight="1">
      <c r="A115" s="189" t="s">
        <v>105</v>
      </c>
      <c r="B115" s="189"/>
      <c r="C115" s="189"/>
      <c r="D115" s="189"/>
      <c r="E115" s="189"/>
      <c r="F115" s="189"/>
      <c r="G115" s="189"/>
      <c r="H115" s="189"/>
      <c r="I115" s="189"/>
      <c r="J115" s="189"/>
      <c r="K115" s="189"/>
      <c r="L115" s="189"/>
      <c r="M115" s="189"/>
      <c r="N115" s="189"/>
      <c r="O115" s="189"/>
      <c r="P115" s="189"/>
      <c r="Q115" s="189"/>
      <c r="R115" s="189"/>
      <c r="S115" s="189"/>
      <c r="T115" s="20"/>
      <c r="W115" s="18"/>
      <c r="X115" s="18"/>
    </row>
    <row r="116" spans="1:27" ht="15" customHeight="1">
      <c r="A116" s="189" t="s">
        <v>106</v>
      </c>
      <c r="B116" s="189"/>
      <c r="C116" s="189"/>
      <c r="D116" s="189"/>
      <c r="E116" s="189"/>
      <c r="F116" s="189"/>
      <c r="G116" s="189"/>
      <c r="H116" s="189"/>
      <c r="I116" s="189"/>
      <c r="J116" s="189"/>
      <c r="K116" s="189"/>
      <c r="L116" s="189"/>
      <c r="M116" s="189"/>
      <c r="N116" s="189"/>
      <c r="O116" s="189"/>
      <c r="P116" s="189"/>
      <c r="Q116" s="189"/>
      <c r="R116" s="189"/>
      <c r="S116" s="189"/>
      <c r="T116" s="20"/>
      <c r="W116" s="18"/>
      <c r="X116" s="18"/>
    </row>
    <row r="117" spans="1:27" ht="15" customHeight="1">
      <c r="A117" s="189" t="s">
        <v>107</v>
      </c>
      <c r="B117" s="189"/>
      <c r="C117" s="189"/>
      <c r="D117" s="189"/>
      <c r="E117" s="189"/>
      <c r="F117" s="189"/>
      <c r="G117" s="189"/>
      <c r="H117" s="189"/>
      <c r="I117" s="189"/>
      <c r="J117" s="189"/>
      <c r="K117" s="189"/>
      <c r="L117" s="189"/>
      <c r="M117" s="189"/>
      <c r="N117" s="189"/>
      <c r="O117" s="189"/>
      <c r="P117" s="189"/>
      <c r="Q117" s="189"/>
      <c r="R117" s="189"/>
      <c r="S117" s="189"/>
      <c r="T117" s="20"/>
      <c r="W117" s="18"/>
      <c r="X117" s="18"/>
    </row>
    <row r="118" spans="1:27" ht="15" customHeight="1">
      <c r="A118" s="20" t="s">
        <v>108</v>
      </c>
      <c r="B118" s="20"/>
      <c r="C118" s="20"/>
      <c r="D118" s="20"/>
      <c r="E118" s="20"/>
      <c r="F118" s="20"/>
      <c r="G118" s="20"/>
      <c r="H118" s="20"/>
      <c r="I118" s="20"/>
      <c r="J118" s="20"/>
      <c r="K118" s="20"/>
      <c r="L118" s="20"/>
      <c r="M118" s="20"/>
      <c r="N118" s="20"/>
      <c r="O118" s="20"/>
      <c r="P118" s="20"/>
      <c r="Q118" s="20"/>
      <c r="R118" s="20"/>
      <c r="S118" s="20"/>
      <c r="T118" s="20"/>
      <c r="W118" s="18"/>
      <c r="X118" s="18"/>
    </row>
    <row r="119" spans="1:27" ht="15" customHeight="1">
      <c r="A119" s="189" t="s">
        <v>109</v>
      </c>
      <c r="B119" s="189"/>
      <c r="C119" s="189"/>
      <c r="D119" s="189"/>
      <c r="E119" s="189"/>
      <c r="F119" s="189"/>
      <c r="G119" s="189"/>
      <c r="H119" s="189"/>
      <c r="I119" s="189"/>
      <c r="J119" s="189"/>
      <c r="K119" s="189"/>
      <c r="L119" s="189"/>
      <c r="M119" s="189"/>
      <c r="N119" s="189"/>
      <c r="O119" s="189"/>
      <c r="P119" s="189"/>
      <c r="Q119" s="189"/>
      <c r="R119" s="189"/>
      <c r="S119" s="189"/>
      <c r="T119" s="20"/>
      <c r="W119" s="18"/>
      <c r="X119" s="18"/>
    </row>
    <row r="120" spans="1:27" ht="15" customHeight="1">
      <c r="A120" s="21" t="s">
        <v>110</v>
      </c>
      <c r="B120" s="21"/>
      <c r="C120" s="21"/>
      <c r="D120" s="21"/>
      <c r="E120" s="21"/>
      <c r="F120" s="21"/>
      <c r="G120" s="21"/>
      <c r="H120" s="21"/>
      <c r="I120" s="21"/>
      <c r="J120" s="21"/>
    </row>
    <row r="121" spans="1:27" ht="15" customHeight="1">
      <c r="A121" s="21" t="s">
        <v>111</v>
      </c>
      <c r="B121" s="21"/>
      <c r="C121" s="21"/>
      <c r="D121" s="21"/>
      <c r="E121" s="21"/>
      <c r="F121" s="21"/>
      <c r="G121" s="21"/>
      <c r="H121" s="21"/>
      <c r="I121" s="21"/>
      <c r="J121" s="21"/>
    </row>
    <row r="122" spans="1:27" ht="15" customHeight="1">
      <c r="A122" s="21" t="s">
        <v>112</v>
      </c>
      <c r="B122" s="21"/>
      <c r="C122" s="21"/>
      <c r="D122" s="21"/>
      <c r="E122" s="21"/>
      <c r="F122" s="21"/>
      <c r="G122" s="21"/>
      <c r="H122" s="21"/>
      <c r="I122" s="21"/>
      <c r="J122" s="21"/>
    </row>
    <row r="123" spans="1:27" ht="15" customHeight="1">
      <c r="A123" s="21" t="s">
        <v>113</v>
      </c>
      <c r="B123" s="21"/>
      <c r="C123" s="21"/>
      <c r="D123" s="21"/>
      <c r="E123" s="21"/>
      <c r="F123" s="21"/>
      <c r="G123" s="21"/>
      <c r="H123" s="21"/>
      <c r="I123" s="21"/>
      <c r="J123" s="21"/>
    </row>
    <row r="124" spans="1:27" hidden="1">
      <c r="A124" s="20" t="s">
        <v>114</v>
      </c>
      <c r="B124" s="21"/>
      <c r="C124" s="21"/>
      <c r="D124" s="21"/>
      <c r="E124" s="21"/>
      <c r="F124" s="21"/>
      <c r="G124" s="21"/>
      <c r="H124" s="21"/>
      <c r="I124" s="21"/>
      <c r="J124" s="21"/>
    </row>
    <row r="125" spans="1:27">
      <c r="A125" s="21" t="s">
        <v>115</v>
      </c>
      <c r="B125" s="21"/>
      <c r="C125" s="21"/>
      <c r="D125" s="21"/>
      <c r="E125" s="21"/>
      <c r="F125" s="21"/>
      <c r="G125" s="21"/>
      <c r="H125" s="21"/>
      <c r="I125" s="21"/>
      <c r="J125" s="21"/>
    </row>
    <row r="126" spans="1:27" ht="14.25" customHeight="1">
      <c r="A126" s="21"/>
      <c r="B126" s="21"/>
      <c r="C126" s="21"/>
      <c r="D126" s="21"/>
      <c r="E126" s="21"/>
      <c r="F126" s="21"/>
      <c r="G126" s="21"/>
      <c r="H126" s="21"/>
      <c r="I126" s="21"/>
      <c r="J126" s="21"/>
    </row>
    <row r="127" spans="1:27" s="29" customFormat="1" ht="20.100000000000001" customHeight="1">
      <c r="A127" s="28" t="s">
        <v>116</v>
      </c>
      <c r="AA127" s="30"/>
    </row>
    <row r="128" spans="1:27" s="29" customFormat="1" ht="20.100000000000001" customHeight="1">
      <c r="A128" s="35" t="s">
        <v>117</v>
      </c>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7"/>
      <c r="AA128" s="30"/>
    </row>
    <row r="129" spans="1:27" s="29" customFormat="1" ht="20.100000000000001" customHeight="1">
      <c r="A129" s="38"/>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40"/>
      <c r="AA129" s="30"/>
    </row>
    <row r="130" spans="1:27" ht="24.75" customHeight="1">
      <c r="A130" s="32" t="s">
        <v>118</v>
      </c>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4"/>
    </row>
    <row r="131" spans="1:27" ht="15" customHeight="1">
      <c r="A131" s="149"/>
      <c r="B131" s="150"/>
      <c r="C131" s="150"/>
      <c r="D131" s="150"/>
      <c r="E131" s="150"/>
      <c r="F131" s="150"/>
      <c r="G131" s="150"/>
      <c r="H131" s="150"/>
      <c r="I131" s="150"/>
      <c r="J131" s="150"/>
      <c r="K131" s="150"/>
      <c r="L131" s="150"/>
      <c r="M131" s="150"/>
      <c r="N131" s="150"/>
      <c r="O131" s="150"/>
      <c r="P131" s="150"/>
      <c r="Q131" s="150"/>
      <c r="R131" s="150"/>
      <c r="S131" s="150"/>
      <c r="T131" s="150"/>
      <c r="U131" s="150"/>
      <c r="V131" s="150"/>
      <c r="W131" s="150"/>
      <c r="X131" s="150"/>
      <c r="Y131" s="150"/>
      <c r="Z131" s="151"/>
    </row>
    <row r="132" spans="1:27" ht="15" customHeight="1">
      <c r="A132" s="38" t="s">
        <v>119</v>
      </c>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41"/>
    </row>
    <row r="133" spans="1:27" ht="15" customHeight="1">
      <c r="A133" s="38" t="s">
        <v>120</v>
      </c>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41"/>
    </row>
    <row r="134" spans="1:27" ht="15" customHeight="1">
      <c r="A134" s="38" t="s">
        <v>121</v>
      </c>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41"/>
    </row>
    <row r="135" spans="1:27" ht="15" customHeight="1">
      <c r="A135" s="38" t="s">
        <v>122</v>
      </c>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41"/>
    </row>
    <row r="136" spans="1:27" ht="14.25" customHeight="1">
      <c r="A136" s="38" t="s">
        <v>123</v>
      </c>
      <c r="B136" s="42"/>
      <c r="C136" s="42"/>
      <c r="D136" s="42"/>
      <c r="E136" s="42"/>
      <c r="F136" s="42"/>
      <c r="G136" s="42"/>
      <c r="H136" s="42"/>
      <c r="I136" s="42"/>
      <c r="J136" s="42"/>
      <c r="K136" s="43"/>
      <c r="L136" s="43"/>
      <c r="M136" s="43"/>
      <c r="N136" s="43"/>
      <c r="O136" s="43"/>
      <c r="P136" s="43"/>
      <c r="Q136" s="43"/>
      <c r="R136" s="43"/>
      <c r="S136" s="43"/>
      <c r="T136" s="43"/>
      <c r="U136" s="43"/>
      <c r="V136" s="43"/>
      <c r="W136" s="43"/>
      <c r="X136" s="43"/>
      <c r="Y136" s="43"/>
      <c r="Z136" s="44"/>
    </row>
    <row r="137" spans="1:27" ht="14.25" customHeight="1">
      <c r="A137" s="45"/>
      <c r="B137" s="46"/>
      <c r="C137" s="46"/>
      <c r="D137" s="46"/>
      <c r="E137" s="46"/>
      <c r="F137" s="46"/>
      <c r="G137" s="46"/>
      <c r="H137" s="46"/>
      <c r="I137" s="46"/>
      <c r="J137" s="46"/>
      <c r="K137" s="47"/>
      <c r="L137" s="47"/>
      <c r="M137" s="47"/>
      <c r="N137" s="47"/>
      <c r="O137" s="47"/>
      <c r="P137" s="47"/>
      <c r="Q137" s="47"/>
      <c r="R137" s="47"/>
      <c r="S137" s="47"/>
      <c r="T137" s="47"/>
      <c r="U137" s="47"/>
      <c r="V137" s="47"/>
      <c r="W137" s="47"/>
      <c r="X137" s="47"/>
      <c r="Y137" s="47"/>
      <c r="Z137" s="48"/>
    </row>
    <row r="138" spans="1:27" ht="14.25" customHeight="1">
      <c r="A138" s="27"/>
      <c r="B138" s="21"/>
      <c r="C138" s="21"/>
      <c r="D138" s="21"/>
      <c r="E138" s="21"/>
      <c r="F138" s="21"/>
      <c r="G138" s="21"/>
      <c r="H138" s="21"/>
      <c r="I138" s="21"/>
      <c r="J138" s="21"/>
    </row>
    <row r="139" spans="1:27">
      <c r="A139" s="27"/>
    </row>
    <row r="140" spans="1:27">
      <c r="A140" s="4" t="s">
        <v>124</v>
      </c>
      <c r="B140" s="4"/>
      <c r="C140" s="4"/>
      <c r="D140" s="4"/>
      <c r="E140" s="4"/>
      <c r="F140" s="4"/>
      <c r="G140" s="4"/>
      <c r="H140" s="4"/>
      <c r="I140" s="4"/>
      <c r="J140" s="4"/>
    </row>
    <row r="141" spans="1:27">
      <c r="A141" s="152"/>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4"/>
    </row>
    <row r="142" spans="1:27">
      <c r="A142" s="187"/>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88"/>
    </row>
    <row r="143" spans="1:27">
      <c r="A143" s="55"/>
      <c r="B143" s="160"/>
      <c r="C143" s="160"/>
      <c r="D143" s="55"/>
      <c r="E143" s="55"/>
      <c r="F143" s="55"/>
      <c r="G143" s="55"/>
      <c r="H143" s="55"/>
      <c r="I143" s="55"/>
      <c r="J143" s="55"/>
      <c r="K143" s="55"/>
      <c r="L143" s="55"/>
      <c r="M143" s="55"/>
      <c r="N143" s="55"/>
      <c r="O143" s="55"/>
      <c r="P143" s="55"/>
      <c r="Q143" s="55"/>
      <c r="R143" s="55"/>
      <c r="S143" s="55"/>
      <c r="T143" s="55"/>
      <c r="U143" s="55"/>
      <c r="V143" s="55"/>
      <c r="W143" s="55"/>
      <c r="X143" s="55"/>
      <c r="Y143" s="55"/>
      <c r="Z143" s="56"/>
    </row>
    <row r="144" spans="1:27">
      <c r="A144" s="55"/>
      <c r="B144" s="160"/>
      <c r="C144" s="160"/>
      <c r="D144" s="55"/>
      <c r="E144" s="55"/>
      <c r="F144" s="55"/>
      <c r="G144" s="55"/>
      <c r="H144" s="55"/>
      <c r="I144" s="55"/>
      <c r="J144" s="55"/>
      <c r="K144" s="55"/>
      <c r="L144" s="55"/>
      <c r="M144" s="55"/>
      <c r="N144" s="55"/>
      <c r="O144" s="55"/>
      <c r="P144" s="55"/>
      <c r="Q144" s="55"/>
      <c r="R144" s="55"/>
      <c r="S144" s="55"/>
      <c r="T144" s="55"/>
      <c r="U144" s="55"/>
      <c r="V144" s="55"/>
      <c r="W144" s="55"/>
      <c r="X144" s="55"/>
      <c r="Y144" s="55"/>
      <c r="Z144" s="56"/>
    </row>
    <row r="145" spans="1:26">
      <c r="A145" s="53"/>
      <c r="B145" s="143"/>
      <c r="C145" s="143"/>
      <c r="D145" s="53"/>
      <c r="E145" s="53"/>
      <c r="F145" s="53"/>
      <c r="G145" s="53"/>
      <c r="H145" s="53"/>
      <c r="I145" s="53"/>
      <c r="J145" s="53"/>
      <c r="K145" s="53"/>
      <c r="L145" s="53"/>
      <c r="M145" s="53"/>
      <c r="N145" s="53"/>
      <c r="O145" s="53"/>
      <c r="P145" s="53"/>
      <c r="Q145" s="53"/>
      <c r="R145" s="53"/>
      <c r="S145" s="53"/>
      <c r="T145" s="53"/>
      <c r="U145" s="53"/>
      <c r="V145" s="53"/>
      <c r="W145" s="53"/>
      <c r="X145" s="53"/>
      <c r="Y145" s="53"/>
      <c r="Z145" s="54"/>
    </row>
  </sheetData>
  <dataConsolidate link="1"/>
  <mergeCells count="282">
    <mergeCell ref="A82:J104"/>
    <mergeCell ref="AA82:AD82"/>
    <mergeCell ref="AA20:AD20"/>
    <mergeCell ref="Y111:Z111"/>
    <mergeCell ref="Y112:Z112"/>
    <mergeCell ref="U108:V108"/>
    <mergeCell ref="U109:V109"/>
    <mergeCell ref="W103:X103"/>
    <mergeCell ref="U107:V107"/>
    <mergeCell ref="K110:P110"/>
    <mergeCell ref="Q108:R108"/>
    <mergeCell ref="Q109:R109"/>
    <mergeCell ref="U111:V111"/>
    <mergeCell ref="U112:V112"/>
    <mergeCell ref="U110:V110"/>
    <mergeCell ref="W108:X108"/>
    <mergeCell ref="W109:X109"/>
    <mergeCell ref="W110:X110"/>
    <mergeCell ref="Y108:Z108"/>
    <mergeCell ref="Y109:Z109"/>
    <mergeCell ref="Y110:Z110"/>
    <mergeCell ref="S112:T112"/>
    <mergeCell ref="K109:P109"/>
    <mergeCell ref="K94:P94"/>
    <mergeCell ref="U101:V101"/>
    <mergeCell ref="K97:P97"/>
    <mergeCell ref="U103:V103"/>
    <mergeCell ref="K98:P98"/>
    <mergeCell ref="Q97:R97"/>
    <mergeCell ref="U94:V94"/>
    <mergeCell ref="U95:V95"/>
    <mergeCell ref="Y104:Z104"/>
    <mergeCell ref="W98:X98"/>
    <mergeCell ref="W99:X99"/>
    <mergeCell ref="Y103:Z103"/>
    <mergeCell ref="U102:V102"/>
    <mergeCell ref="W101:X101"/>
    <mergeCell ref="W102:X102"/>
    <mergeCell ref="U99:V99"/>
    <mergeCell ref="U100:V100"/>
    <mergeCell ref="W100:X100"/>
    <mergeCell ref="Y102:Z102"/>
    <mergeCell ref="Y99:Z99"/>
    <mergeCell ref="Y100:Z100"/>
    <mergeCell ref="Y101:Z101"/>
    <mergeCell ref="Q98:R98"/>
    <mergeCell ref="K95:P95"/>
    <mergeCell ref="U97:V97"/>
    <mergeCell ref="A107:J112"/>
    <mergeCell ref="Q110:R110"/>
    <mergeCell ref="S108:T108"/>
    <mergeCell ref="W97:X97"/>
    <mergeCell ref="S110:T110"/>
    <mergeCell ref="Q107:R107"/>
    <mergeCell ref="S107:T107"/>
    <mergeCell ref="K93:P93"/>
    <mergeCell ref="Q104:R104"/>
    <mergeCell ref="Q99:R99"/>
    <mergeCell ref="Q100:R100"/>
    <mergeCell ref="Q103:R103"/>
    <mergeCell ref="Q94:R94"/>
    <mergeCell ref="Q95:R95"/>
    <mergeCell ref="Q96:R96"/>
    <mergeCell ref="K104:P104"/>
    <mergeCell ref="S102:T102"/>
    <mergeCell ref="K107:P107"/>
    <mergeCell ref="K101:P101"/>
    <mergeCell ref="S99:T99"/>
    <mergeCell ref="S100:T100"/>
    <mergeCell ref="S96:T96"/>
    <mergeCell ref="S97:T97"/>
    <mergeCell ref="U98:V98"/>
    <mergeCell ref="Y98:Z98"/>
    <mergeCell ref="U93:V93"/>
    <mergeCell ref="K108:P108"/>
    <mergeCell ref="A142:Z142"/>
    <mergeCell ref="K102:P102"/>
    <mergeCell ref="Q101:R101"/>
    <mergeCell ref="Q102:R102"/>
    <mergeCell ref="A119:S119"/>
    <mergeCell ref="A115:S115"/>
    <mergeCell ref="A117:S117"/>
    <mergeCell ref="S101:T101"/>
    <mergeCell ref="S104:T104"/>
    <mergeCell ref="S103:T103"/>
    <mergeCell ref="U104:V104"/>
    <mergeCell ref="W104:X104"/>
    <mergeCell ref="A116:S116"/>
    <mergeCell ref="W107:X107"/>
    <mergeCell ref="W111:X111"/>
    <mergeCell ref="W112:X112"/>
    <mergeCell ref="Y107:Z107"/>
    <mergeCell ref="Q112:R112"/>
    <mergeCell ref="S111:T111"/>
    <mergeCell ref="Y94:Z94"/>
    <mergeCell ref="Y95:Z95"/>
    <mergeCell ref="Y96:Z96"/>
    <mergeCell ref="W93:X93"/>
    <mergeCell ref="S93:T93"/>
    <mergeCell ref="W94:X94"/>
    <mergeCell ref="K87:P87"/>
    <mergeCell ref="W96:X96"/>
    <mergeCell ref="W95:X95"/>
    <mergeCell ref="W91:X91"/>
    <mergeCell ref="W92:X92"/>
    <mergeCell ref="Q90:R90"/>
    <mergeCell ref="Q91:R91"/>
    <mergeCell ref="K96:P96"/>
    <mergeCell ref="U96:V96"/>
    <mergeCell ref="U87:V87"/>
    <mergeCell ref="U88:V88"/>
    <mergeCell ref="W88:X88"/>
    <mergeCell ref="Y88:Z88"/>
    <mergeCell ref="W87:X87"/>
    <mergeCell ref="S84:T84"/>
    <mergeCell ref="Q84:R84"/>
    <mergeCell ref="S92:T92"/>
    <mergeCell ref="K89:P89"/>
    <mergeCell ref="Q88:R88"/>
    <mergeCell ref="Q89:R89"/>
    <mergeCell ref="K88:P88"/>
    <mergeCell ref="Q86:R86"/>
    <mergeCell ref="S109:T109"/>
    <mergeCell ref="Q93:R93"/>
    <mergeCell ref="K92:P92"/>
    <mergeCell ref="Q92:R92"/>
    <mergeCell ref="S94:T94"/>
    <mergeCell ref="S95:T95"/>
    <mergeCell ref="S98:T98"/>
    <mergeCell ref="K100:P100"/>
    <mergeCell ref="K99:P99"/>
    <mergeCell ref="S90:T90"/>
    <mergeCell ref="S91:T91"/>
    <mergeCell ref="S88:T88"/>
    <mergeCell ref="S86:T86"/>
    <mergeCell ref="K85:P85"/>
    <mergeCell ref="K86:P86"/>
    <mergeCell ref="K103:P103"/>
    <mergeCell ref="A76:J76"/>
    <mergeCell ref="K72:Z72"/>
    <mergeCell ref="A74:J74"/>
    <mergeCell ref="A78:J78"/>
    <mergeCell ref="Q85:R85"/>
    <mergeCell ref="U83:V83"/>
    <mergeCell ref="K73:Z73"/>
    <mergeCell ref="A77:J77"/>
    <mergeCell ref="Y93:Z93"/>
    <mergeCell ref="Y89:Z89"/>
    <mergeCell ref="Y90:Z90"/>
    <mergeCell ref="Y91:Z91"/>
    <mergeCell ref="U92:V92"/>
    <mergeCell ref="U89:V89"/>
    <mergeCell ref="U90:V90"/>
    <mergeCell ref="U91:V91"/>
    <mergeCell ref="S89:T89"/>
    <mergeCell ref="W89:X89"/>
    <mergeCell ref="K91:P91"/>
    <mergeCell ref="K84:P84"/>
    <mergeCell ref="Q83:R83"/>
    <mergeCell ref="Y92:Z92"/>
    <mergeCell ref="W90:X90"/>
    <mergeCell ref="U86:V86"/>
    <mergeCell ref="A73:J73"/>
    <mergeCell ref="Y86:Z86"/>
    <mergeCell ref="Y83:Z83"/>
    <mergeCell ref="Y87:Z87"/>
    <mergeCell ref="Y84:Z84"/>
    <mergeCell ref="K23:Z23"/>
    <mergeCell ref="K24:Z24"/>
    <mergeCell ref="K29:Z29"/>
    <mergeCell ref="K30:Z30"/>
    <mergeCell ref="A23:J23"/>
    <mergeCell ref="A24:J24"/>
    <mergeCell ref="A48:J48"/>
    <mergeCell ref="K48:Z48"/>
    <mergeCell ref="A40:J40"/>
    <mergeCell ref="A38:J38"/>
    <mergeCell ref="A39:J39"/>
    <mergeCell ref="K49:Z49"/>
    <mergeCell ref="K42:Z42"/>
    <mergeCell ref="K50:Z50"/>
    <mergeCell ref="K77:Z77"/>
    <mergeCell ref="K78:Z78"/>
    <mergeCell ref="W82:X82"/>
    <mergeCell ref="W83:X83"/>
    <mergeCell ref="A71:J71"/>
    <mergeCell ref="A2:Z2"/>
    <mergeCell ref="K43:Z43"/>
    <mergeCell ref="K17:Z17"/>
    <mergeCell ref="K18:Z18"/>
    <mergeCell ref="K19:Z19"/>
    <mergeCell ref="K20:Z20"/>
    <mergeCell ref="K21:Z21"/>
    <mergeCell ref="K22:Z22"/>
    <mergeCell ref="K38:Z38"/>
    <mergeCell ref="K39:Z39"/>
    <mergeCell ref="K40:Z40"/>
    <mergeCell ref="K41:Z41"/>
    <mergeCell ref="A17:J17"/>
    <mergeCell ref="A8:J8"/>
    <mergeCell ref="L8:Z8"/>
    <mergeCell ref="A9:J9"/>
    <mergeCell ref="L9:Z9"/>
    <mergeCell ref="A10:J10"/>
    <mergeCell ref="A18:J18"/>
    <mergeCell ref="A20:J20"/>
    <mergeCell ref="A41:J41"/>
    <mergeCell ref="A21:J21"/>
    <mergeCell ref="A19:J19"/>
    <mergeCell ref="A22:J22"/>
    <mergeCell ref="B145:C145"/>
    <mergeCell ref="A42:J42"/>
    <mergeCell ref="A43:J43"/>
    <mergeCell ref="A44:J44"/>
    <mergeCell ref="A51:J51"/>
    <mergeCell ref="A45:J45"/>
    <mergeCell ref="A46:J46"/>
    <mergeCell ref="A50:J50"/>
    <mergeCell ref="A49:J49"/>
    <mergeCell ref="A47:J47"/>
    <mergeCell ref="A131:Z131"/>
    <mergeCell ref="A141:Z141"/>
    <mergeCell ref="K111:P111"/>
    <mergeCell ref="K112:P112"/>
    <mergeCell ref="Q111:R111"/>
    <mergeCell ref="K90:P90"/>
    <mergeCell ref="A75:J75"/>
    <mergeCell ref="B143:C143"/>
    <mergeCell ref="W84:X84"/>
    <mergeCell ref="W85:X85"/>
    <mergeCell ref="W86:X86"/>
    <mergeCell ref="B144:C144"/>
    <mergeCell ref="A70:J70"/>
    <mergeCell ref="K51:Z51"/>
    <mergeCell ref="AB94:AC94"/>
    <mergeCell ref="AB85:AC85"/>
    <mergeCell ref="AB83:AC83"/>
    <mergeCell ref="K44:Q44"/>
    <mergeCell ref="R45:Z45"/>
    <mergeCell ref="R44:Z44"/>
    <mergeCell ref="Y97:Z97"/>
    <mergeCell ref="K46:Z46"/>
    <mergeCell ref="K47:Z47"/>
    <mergeCell ref="R74:Z74"/>
    <mergeCell ref="K45:Q45"/>
    <mergeCell ref="Q87:R87"/>
    <mergeCell ref="K75:Q75"/>
    <mergeCell ref="R75:Z75"/>
    <mergeCell ref="K74:Q74"/>
    <mergeCell ref="S87:T87"/>
    <mergeCell ref="K76:Z76"/>
    <mergeCell ref="K82:P82"/>
    <mergeCell ref="Q82:R82"/>
    <mergeCell ref="U84:V84"/>
    <mergeCell ref="Y82:Z82"/>
    <mergeCell ref="S85:T85"/>
    <mergeCell ref="U85:V85"/>
    <mergeCell ref="K83:P83"/>
    <mergeCell ref="L10:Z10"/>
    <mergeCell ref="A12:J12"/>
    <mergeCell ref="L12:Z12"/>
    <mergeCell ref="A13:J13"/>
    <mergeCell ref="L13:Z13"/>
    <mergeCell ref="A14:J14"/>
    <mergeCell ref="L14:Z14"/>
    <mergeCell ref="AB84:AC84"/>
    <mergeCell ref="AB93:AC93"/>
    <mergeCell ref="A79:J79"/>
    <mergeCell ref="A52:J52"/>
    <mergeCell ref="K52:Z52"/>
    <mergeCell ref="A68:J68"/>
    <mergeCell ref="A69:J69"/>
    <mergeCell ref="K79:Z79"/>
    <mergeCell ref="S82:T82"/>
    <mergeCell ref="S83:T83"/>
    <mergeCell ref="Y85:Z85"/>
    <mergeCell ref="U82:V82"/>
    <mergeCell ref="K68:Z68"/>
    <mergeCell ref="K69:Z69"/>
    <mergeCell ref="K70:Z70"/>
    <mergeCell ref="K71:Z71"/>
    <mergeCell ref="A72:J72"/>
  </mergeCells>
  <phoneticPr fontId="1"/>
  <conditionalFormatting sqref="A54:A55">
    <cfRule type="expression" dxfId="51" priority="39">
      <formula>OR(K18="追加", K18="減数", K18="解約")</formula>
    </cfRule>
  </conditionalFormatting>
  <conditionalFormatting sqref="A55:A56">
    <cfRule type="expression" dxfId="50" priority="36">
      <formula>OR(K18="追加", K18="減数", K18="解約")</formula>
    </cfRule>
  </conditionalFormatting>
  <conditionalFormatting sqref="A56:A63">
    <cfRule type="expression" dxfId="49" priority="46">
      <formula>OR($K$17="追加", $K$17="減数", $K$17="解約", $K$17="商流変更")</formula>
    </cfRule>
  </conditionalFormatting>
  <conditionalFormatting sqref="A63:A65">
    <cfRule type="expression" dxfId="48" priority="162">
      <formula>OR(K21="追加", K21="減数", K21="解約")</formula>
    </cfRule>
  </conditionalFormatting>
  <conditionalFormatting sqref="A78">
    <cfRule type="expression" dxfId="47" priority="109" stopIfTrue="1">
      <formula>#REF!="無"</formula>
    </cfRule>
  </conditionalFormatting>
  <conditionalFormatting sqref="A79 K79">
    <cfRule type="expression" dxfId="46" priority="108">
      <formula>OR($K$78="なし", $K$78="", $K$17="")</formula>
    </cfRule>
  </conditionalFormatting>
  <conditionalFormatting sqref="A127:A129">
    <cfRule type="expression" dxfId="45" priority="84">
      <formula>K99="新規"</formula>
    </cfRule>
  </conditionalFormatting>
  <conditionalFormatting sqref="A131">
    <cfRule type="expression" dxfId="44" priority="79">
      <formula>K102="新規"</formula>
    </cfRule>
  </conditionalFormatting>
  <conditionalFormatting sqref="A132:A134">
    <cfRule type="expression" dxfId="43" priority="146">
      <formula>K101="新規"</formula>
    </cfRule>
  </conditionalFormatting>
  <conditionalFormatting sqref="A135">
    <cfRule type="expression" dxfId="42" priority="148">
      <formula>K103="新規"</formula>
    </cfRule>
  </conditionalFormatting>
  <conditionalFormatting sqref="A136:A138">
    <cfRule type="expression" dxfId="41" priority="144">
      <formula>K101="新規"</formula>
    </cfRule>
  </conditionalFormatting>
  <conditionalFormatting sqref="A139">
    <cfRule type="expression" dxfId="40" priority="142">
      <formula>K99="新規"</formula>
    </cfRule>
  </conditionalFormatting>
  <conditionalFormatting sqref="A19:J19">
    <cfRule type="expression" dxfId="39" priority="54">
      <formula>OR(K17="減数", K17="解約")</formula>
    </cfRule>
  </conditionalFormatting>
  <conditionalFormatting sqref="A48:J48">
    <cfRule type="expression" dxfId="38" priority="23">
      <formula>OR(K17="追加",K17="減数",K17="解約",K17="商流変更")</formula>
    </cfRule>
  </conditionalFormatting>
  <conditionalFormatting sqref="A49:J49">
    <cfRule type="expression" dxfId="37" priority="9">
      <formula>OR(K17="追加",K17="減数",K17="解約",K17="商流変更")</formula>
    </cfRule>
    <cfRule type="expression" dxfId="36" priority="20" stopIfTrue="1">
      <formula>K48="有"</formula>
    </cfRule>
  </conditionalFormatting>
  <conditionalFormatting sqref="A50:J50">
    <cfRule type="expression" dxfId="35" priority="4">
      <formula>OR(K17="追加",K17="減数",K17="解約",K17="商流変更")</formula>
    </cfRule>
    <cfRule type="expression" dxfId="34" priority="19" stopIfTrue="1">
      <formula>K48="無"</formula>
    </cfRule>
  </conditionalFormatting>
  <conditionalFormatting sqref="A51:J51">
    <cfRule type="expression" dxfId="33" priority="2">
      <formula>OR(K17="追加",K17="減数",K17="解約",K17="商流変更")</formula>
    </cfRule>
    <cfRule type="expression" dxfId="32" priority="18" stopIfTrue="1">
      <formula>K48="無"</formula>
    </cfRule>
  </conditionalFormatting>
  <conditionalFormatting sqref="A52:J52">
    <cfRule type="expression" dxfId="31" priority="8" stopIfTrue="1">
      <formula>K48="有"</formula>
    </cfRule>
    <cfRule type="expression" dxfId="30" priority="6">
      <formula>OR(K17="追加",K17="減数",K17="解約",K17="商流変更")</formula>
    </cfRule>
    <cfRule type="expression" dxfId="29" priority="17" stopIfTrue="1">
      <formula>K49="未実施"</formula>
    </cfRule>
  </conditionalFormatting>
  <conditionalFormatting sqref="A20:Z21">
    <cfRule type="expression" dxfId="28" priority="50">
      <formula>OR($K$17="新規", $K$17="")</formula>
    </cfRule>
  </conditionalFormatting>
  <conditionalFormatting sqref="A22:Z22">
    <cfRule type="expression" dxfId="27" priority="125">
      <formula>OR($K$17="", $K$17="新規", $K$17="商流変更", $K$17="減数", $K$17="解約")</formula>
    </cfRule>
  </conditionalFormatting>
  <conditionalFormatting sqref="A23:Z30">
    <cfRule type="expression" dxfId="26" priority="140">
      <formula>OR($K$17="減数", $K$17="解約",$K$17="追加")</formula>
    </cfRule>
  </conditionalFormatting>
  <conditionalFormatting sqref="A47:Z47">
    <cfRule type="expression" dxfId="25" priority="38">
      <formula>$K$17="解約"</formula>
    </cfRule>
  </conditionalFormatting>
  <conditionalFormatting sqref="A74:Z74 A71:J73 A78:Z78 A75:J77">
    <cfRule type="expression" dxfId="24" priority="37">
      <formula>$K$17="解約"</formula>
    </cfRule>
  </conditionalFormatting>
  <conditionalFormatting sqref="B54:Z54">
    <cfRule type="expression" dxfId="23" priority="213">
      <formula>OR(L19="追加", L19="減数", L19="解約")</formula>
    </cfRule>
  </conditionalFormatting>
  <conditionalFormatting sqref="K19:Z19">
    <cfRule type="expression" dxfId="22" priority="55">
      <formula>OR(K17="減数", K17="解約")</formula>
    </cfRule>
  </conditionalFormatting>
  <conditionalFormatting sqref="K48:Z48">
    <cfRule type="expression" dxfId="21" priority="16">
      <formula>OR(K17="追加",K17="減数",K17="解約",K17="商流変更")</formula>
    </cfRule>
  </conditionalFormatting>
  <conditionalFormatting sqref="K49:Z49">
    <cfRule type="expression" dxfId="20" priority="15" stopIfTrue="1">
      <formula>K48="有"</formula>
    </cfRule>
    <cfRule type="expression" dxfId="19" priority="11">
      <formula>OR(K17="追加",K17="減数",K17="解約",K17="商流変更")</formula>
    </cfRule>
  </conditionalFormatting>
  <conditionalFormatting sqref="K50:Z50">
    <cfRule type="expression" dxfId="18" priority="14" stopIfTrue="1">
      <formula>K48="無"</formula>
    </cfRule>
    <cfRule type="expression" dxfId="17" priority="3">
      <formula>OR(K17="追加",K17="減数",K17="解約",K17="商流変更")</formula>
    </cfRule>
  </conditionalFormatting>
  <conditionalFormatting sqref="K51:Z51">
    <cfRule type="expression" dxfId="16" priority="1">
      <formula>OR(K17="追加",K17="減数",K17="解約",K17="商流変更")</formula>
    </cfRule>
    <cfRule type="expression" dxfId="15" priority="13" stopIfTrue="1">
      <formula>K48="無"</formula>
    </cfRule>
  </conditionalFormatting>
  <conditionalFormatting sqref="K52:Z52">
    <cfRule type="expression" dxfId="14" priority="12" stopIfTrue="1">
      <formula>K49="未実施"</formula>
    </cfRule>
    <cfRule type="expression" dxfId="13" priority="7" stopIfTrue="1">
      <formula>K48="有"</formula>
    </cfRule>
    <cfRule type="expression" dxfId="12" priority="5">
      <formula>OR(K17="追加",K17="減数",K17="解約",K17="商流変更")</formula>
    </cfRule>
  </conditionalFormatting>
  <conditionalFormatting sqref="S82:S104">
    <cfRule type="expression" dxfId="11" priority="98">
      <formula>$S$82:$S$96=""</formula>
    </cfRule>
  </conditionalFormatting>
  <conditionalFormatting sqref="S107:S112">
    <cfRule type="expression" dxfId="10" priority="73">
      <formula>$S$82:$S$96=""</formula>
    </cfRule>
  </conditionalFormatting>
  <conditionalFormatting sqref="U82:U104">
    <cfRule type="expression" dxfId="9" priority="96">
      <formula>$U$82=""</formula>
    </cfRule>
  </conditionalFormatting>
  <conditionalFormatting sqref="U107:U112">
    <cfRule type="expression" dxfId="8" priority="71">
      <formula>$U$82=""</formula>
    </cfRule>
  </conditionalFormatting>
  <conditionalFormatting sqref="U36:Y36">
    <cfRule type="expression" dxfId="7" priority="121">
      <formula>$Y$17="新規"</formula>
    </cfRule>
  </conditionalFormatting>
  <conditionalFormatting sqref="W82:W104">
    <cfRule type="expression" dxfId="6" priority="97">
      <formula>$W$82=""</formula>
    </cfRule>
  </conditionalFormatting>
  <conditionalFormatting sqref="W107:W112">
    <cfRule type="expression" dxfId="5" priority="72">
      <formula>$W$82=""</formula>
    </cfRule>
  </conditionalFormatting>
  <conditionalFormatting sqref="Y82:Y104">
    <cfRule type="expression" dxfId="4" priority="95">
      <formula>$W$82="差分"</formula>
    </cfRule>
  </conditionalFormatting>
  <conditionalFormatting sqref="Y107:Y112">
    <cfRule type="expression" dxfId="3" priority="70">
      <formula>$W$82="差分"</formula>
    </cfRule>
  </conditionalFormatting>
  <conditionalFormatting sqref="AA83:AC85">
    <cfRule type="expression" dxfId="2" priority="32">
      <formula>AA83=""</formula>
    </cfRule>
  </conditionalFormatting>
  <conditionalFormatting sqref="AA93:AC94">
    <cfRule type="expression" dxfId="1" priority="33">
      <formula>AA93=""</formula>
    </cfRule>
  </conditionalFormatting>
  <conditionalFormatting sqref="AA20:AD20">
    <cfRule type="expression" dxfId="0" priority="45">
      <formula>NOT(OR($K$17="商流変更", $K$17="解約"))</formula>
    </cfRule>
  </conditionalFormatting>
  <dataValidations count="6">
    <dataValidation type="list" allowBlank="1" showInputMessage="1" showErrorMessage="1" sqref="K113:K114" xr:uid="{00000000-0002-0000-0000-000008000000}">
      <formula1>"■"</formula1>
    </dataValidation>
    <dataValidation type="custom" showInputMessage="1" showErrorMessage="1" sqref="S113:T114" xr:uid="{00000000-0002-0000-0000-000003000000}">
      <formula1>K$83:K$96="■"</formula1>
    </dataValidation>
    <dataValidation type="list" allowBlank="1" showInputMessage="1" showErrorMessage="1" sqref="K50:Z50" xr:uid="{1025F24B-4716-4CFF-9FD8-6ED9A76D804B}">
      <formula1>"Zoom, SB C&amp;S, その他"</formula1>
    </dataValidation>
    <dataValidation imeMode="disabled" allowBlank="1" showInputMessage="1" showErrorMessage="1" sqref="K45:Z47 K40:Z40 S83:Z104" xr:uid="{D9D51732-4C05-4CB3-8898-7B241990E800}"/>
    <dataValidation type="list" allowBlank="1" showInputMessage="1" showErrorMessage="1" sqref="K78:Z78" xr:uid="{727DC8FC-C845-46D4-A8F2-C4A57492E872}">
      <formula1>"なし, あり"</formula1>
    </dataValidation>
    <dataValidation type="list" allowBlank="1" showInputMessage="1" showErrorMessage="1" sqref="K17:Z17" xr:uid="{DEA33C89-2022-4FBB-A7C7-711EFFA0ED3E}">
      <formula1>"新規, 追加, 減数, 解約, 商流変更"</formula1>
    </dataValidation>
  </dataValidations>
  <hyperlinks>
    <hyperlink ref="L8" r:id="rId1" xr:uid="{8FC0A719-4CDC-456E-AE42-E71E852BA07E}"/>
    <hyperlink ref="L9" r:id="rId2" xr:uid="{C95422E6-6958-49D9-881F-20F52321D179}"/>
    <hyperlink ref="L9:Z9" r:id="rId3" display="https://explore.zoom.us/ja/eula-terms-of-service/" xr:uid="{26F03120-250F-4709-A63F-A16E351DBBC1}"/>
    <hyperlink ref="L10" r:id="rId4" xr:uid="{09B930CE-3EE6-4A6D-9155-2FA101E89C42}"/>
    <hyperlink ref="L10:Z10" r:id="rId5" display="https://explore.zoom.us/ja/eula-terms-of-service/" xr:uid="{60785C50-CBE2-47A9-A2CF-5EF0C7523472}"/>
    <hyperlink ref="L12" r:id="rId6" xr:uid="{0F1D4284-B485-42BC-A182-7A3EA55ED588}"/>
    <hyperlink ref="L13" r:id="rId7" xr:uid="{A3B4FB82-E176-4CDD-9C84-645086013298}"/>
  </hyperlinks>
  <pageMargins left="0.7" right="0.7" top="0.75" bottom="0.75" header="0.3" footer="0.3"/>
  <pageSetup paperSize="9" scale="15" orientation="portrait" r:id="rId8"/>
  <ignoredErrors>
    <ignoredError sqref="R83 Q84:R92" unlockedFormula="1"/>
  </ignoredErrors>
  <drawing r:id="rId9"/>
  <legacyDrawing r:id="rId10"/>
  <mc:AlternateContent xmlns:mc="http://schemas.openxmlformats.org/markup-compatibility/2006">
    <mc:Choice Requires="x14">
      <controls>
        <mc:AlternateContent xmlns:mc="http://schemas.openxmlformats.org/markup-compatibility/2006">
          <mc:Choice Requires="x14">
            <control shapeId="9235" r:id="rId11" name="Check Box 19">
              <controlPr defaultSize="0" autoFill="0" autoLine="0" autoPict="0">
                <anchor moveWithCells="1">
                  <from>
                    <xdr:col>0</xdr:col>
                    <xdr:colOff>142875</xdr:colOff>
                    <xdr:row>129</xdr:row>
                    <xdr:rowOff>0</xdr:rowOff>
                  </from>
                  <to>
                    <xdr:col>1</xdr:col>
                    <xdr:colOff>57150</xdr:colOff>
                    <xdr:row>130</xdr:row>
                    <xdr:rowOff>0</xdr:rowOff>
                  </to>
                </anchor>
              </controlPr>
            </control>
          </mc:Choice>
        </mc:AlternateContent>
        <mc:AlternateContent xmlns:mc="http://schemas.openxmlformats.org/markup-compatibility/2006">
          <mc:Choice Requires="x14">
            <control shapeId="9238" r:id="rId12" name="Check Box 22">
              <controlPr defaultSize="0" autoFill="0" autoLine="0" autoPict="0">
                <anchor moveWithCells="1">
                  <from>
                    <xdr:col>10</xdr:col>
                    <xdr:colOff>0</xdr:colOff>
                    <xdr:row>22</xdr:row>
                    <xdr:rowOff>66675</xdr:rowOff>
                  </from>
                  <to>
                    <xdr:col>10</xdr:col>
                    <xdr:colOff>200025</xdr:colOff>
                    <xdr:row>22</xdr:row>
                    <xdr:rowOff>266700</xdr:rowOff>
                  </to>
                </anchor>
              </controlPr>
            </control>
          </mc:Choice>
        </mc:AlternateContent>
        <mc:AlternateContent xmlns:mc="http://schemas.openxmlformats.org/markup-compatibility/2006">
          <mc:Choice Requires="x14">
            <control shapeId="9239" r:id="rId13" name="Check Box 23">
              <controlPr defaultSize="0" autoFill="0" autoLine="0" autoPict="0">
                <anchor moveWithCells="1">
                  <from>
                    <xdr:col>9</xdr:col>
                    <xdr:colOff>342900</xdr:colOff>
                    <xdr:row>23</xdr:row>
                    <xdr:rowOff>66675</xdr:rowOff>
                  </from>
                  <to>
                    <xdr:col>10</xdr:col>
                    <xdr:colOff>209550</xdr:colOff>
                    <xdr:row>23</xdr:row>
                    <xdr:rowOff>257175</xdr:rowOff>
                  </to>
                </anchor>
              </controlPr>
            </control>
          </mc:Choice>
        </mc:AlternateContent>
        <mc:AlternateContent xmlns:mc="http://schemas.openxmlformats.org/markup-compatibility/2006">
          <mc:Choice Requires="x14">
            <control shapeId="9241" r:id="rId14" name="Check Box 25">
              <controlPr defaultSize="0" autoFill="0" autoLine="0" autoPict="0">
                <anchor moveWithCells="1">
                  <from>
                    <xdr:col>10</xdr:col>
                    <xdr:colOff>180975</xdr:colOff>
                    <xdr:row>8</xdr:row>
                    <xdr:rowOff>38100</xdr:rowOff>
                  </from>
                  <to>
                    <xdr:col>11</xdr:col>
                    <xdr:colOff>0</xdr:colOff>
                    <xdr:row>8</xdr:row>
                    <xdr:rowOff>257175</xdr:rowOff>
                  </to>
                </anchor>
              </controlPr>
            </control>
          </mc:Choice>
        </mc:AlternateContent>
        <mc:AlternateContent xmlns:mc="http://schemas.openxmlformats.org/markup-compatibility/2006">
          <mc:Choice Requires="x14">
            <control shapeId="9242" r:id="rId15" name="Check Box 26">
              <controlPr defaultSize="0" autoFill="0" autoLine="0" autoPict="0">
                <anchor moveWithCells="1">
                  <from>
                    <xdr:col>10</xdr:col>
                    <xdr:colOff>180975</xdr:colOff>
                    <xdr:row>7</xdr:row>
                    <xdr:rowOff>0</xdr:rowOff>
                  </from>
                  <to>
                    <xdr:col>11</xdr:col>
                    <xdr:colOff>0</xdr:colOff>
                    <xdr:row>8</xdr:row>
                    <xdr:rowOff>0</xdr:rowOff>
                  </to>
                </anchor>
              </controlPr>
            </control>
          </mc:Choice>
        </mc:AlternateContent>
        <mc:AlternateContent xmlns:mc="http://schemas.openxmlformats.org/markup-compatibility/2006">
          <mc:Choice Requires="x14">
            <control shapeId="9243" r:id="rId16" name="Check Box 27">
              <controlPr defaultSize="0" autoFill="0" autoLine="0" autoPict="0">
                <anchor moveWithCells="1">
                  <from>
                    <xdr:col>10</xdr:col>
                    <xdr:colOff>180975</xdr:colOff>
                    <xdr:row>9</xdr:row>
                    <xdr:rowOff>38100</xdr:rowOff>
                  </from>
                  <to>
                    <xdr:col>11</xdr:col>
                    <xdr:colOff>0</xdr:colOff>
                    <xdr:row>9</xdr:row>
                    <xdr:rowOff>257175</xdr:rowOff>
                  </to>
                </anchor>
              </controlPr>
            </control>
          </mc:Choice>
        </mc:AlternateContent>
        <mc:AlternateContent xmlns:mc="http://schemas.openxmlformats.org/markup-compatibility/2006">
          <mc:Choice Requires="x14">
            <control shapeId="9244" r:id="rId17" name="Check Box 28">
              <controlPr defaultSize="0" autoFill="0" autoLine="0" autoPict="0">
                <anchor moveWithCells="1">
                  <from>
                    <xdr:col>10</xdr:col>
                    <xdr:colOff>180975</xdr:colOff>
                    <xdr:row>11</xdr:row>
                    <xdr:rowOff>38100</xdr:rowOff>
                  </from>
                  <to>
                    <xdr:col>11</xdr:col>
                    <xdr:colOff>0</xdr:colOff>
                    <xdr:row>11</xdr:row>
                    <xdr:rowOff>257175</xdr:rowOff>
                  </to>
                </anchor>
              </controlPr>
            </control>
          </mc:Choice>
        </mc:AlternateContent>
        <mc:AlternateContent xmlns:mc="http://schemas.openxmlformats.org/markup-compatibility/2006">
          <mc:Choice Requires="x14">
            <control shapeId="9245" r:id="rId18" name="Check Box 29">
              <controlPr defaultSize="0" autoFill="0" autoLine="0" autoPict="0">
                <anchor moveWithCells="1">
                  <from>
                    <xdr:col>10</xdr:col>
                    <xdr:colOff>180975</xdr:colOff>
                    <xdr:row>12</xdr:row>
                    <xdr:rowOff>38100</xdr:rowOff>
                  </from>
                  <to>
                    <xdr:col>11</xdr:col>
                    <xdr:colOff>0</xdr:colOff>
                    <xdr:row>12</xdr:row>
                    <xdr:rowOff>257175</xdr:rowOff>
                  </to>
                </anchor>
              </controlPr>
            </control>
          </mc:Choice>
        </mc:AlternateContent>
        <mc:AlternateContent xmlns:mc="http://schemas.openxmlformats.org/markup-compatibility/2006">
          <mc:Choice Requires="x14">
            <control shapeId="9247" r:id="rId19" name="Check Box 31">
              <controlPr defaultSize="0" autoFill="0" autoLine="0" autoPict="0">
                <anchor moveWithCells="1">
                  <from>
                    <xdr:col>10</xdr:col>
                    <xdr:colOff>180975</xdr:colOff>
                    <xdr:row>13</xdr:row>
                    <xdr:rowOff>371475</xdr:rowOff>
                  </from>
                  <to>
                    <xdr:col>11</xdr:col>
                    <xdr:colOff>0</xdr:colOff>
                    <xdr:row>13</xdr:row>
                    <xdr:rowOff>600075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7000000}">
          <x14:formula1>
            <xm:f>※データ!$P$2:$P$3</xm:f>
          </x14:formula1>
          <xm:sqref>K48:Z48</xm:sqref>
        </x14:dataValidation>
        <x14:dataValidation type="list" showInputMessage="1" showErrorMessage="1" xr:uid="{66D3BB41-7271-4772-BD17-2DF49CB0AA72}">
          <x14:formula1>
            <xm:f>※データ!$Q$2:$Q$3</xm:f>
          </x14:formula1>
          <xm:sqref>K49:Z49</xm:sqref>
        </x14:dataValidation>
        <x14:dataValidation type="list" allowBlank="1" showInputMessage="1" showErrorMessage="1" error="1日開通以外は、指定できません。" xr:uid="{C63B2FAC-99F9-4D63-9C26-2D069C8370F9}">
          <x14:formula1>
            <xm:f>※データ!$O$9:$O$22</xm:f>
          </x14:formula1>
          <xm:sqref>K19:Z19</xm:sqref>
        </x14:dataValidation>
        <x14:dataValidation type="list" allowBlank="1" showInputMessage="1" showErrorMessage="1" xr:uid="{3AFE18C7-AEBB-40E5-A5B4-F06BF7042C33}">
          <x14:formula1>
            <xm:f>※データ!$L$3:$L$54</xm:f>
          </x14:formula1>
          <xm:sqref>K84:P92</xm:sqref>
        </x14:dataValidation>
        <x14:dataValidation type="list" allowBlank="1" showInputMessage="1" showErrorMessage="1" xr:uid="{994008D8-09B2-442B-B0F7-60DD6418240E}">
          <x14:formula1>
            <xm:f>※データ!$A$3:$A$31</xm:f>
          </x14:formula1>
          <xm:sqref>K83:P83 K93:P104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37C56-87BF-407E-9C95-98355880B6EF}">
  <dimension ref="A1:D5"/>
  <sheetViews>
    <sheetView showGridLines="0" topLeftCell="A4" zoomScale="70" zoomScaleNormal="70" workbookViewId="0">
      <selection activeCell="B2" sqref="B2"/>
    </sheetView>
  </sheetViews>
  <sheetFormatPr defaultColWidth="9" defaultRowHeight="18.75"/>
  <cols>
    <col min="1" max="1" width="5.85546875" style="1" customWidth="1"/>
    <col min="2" max="2" width="100.140625" style="1" customWidth="1"/>
    <col min="3" max="3" width="81" style="1" customWidth="1"/>
    <col min="4" max="16384" width="9" style="1"/>
  </cols>
  <sheetData>
    <row r="1" spans="1:4">
      <c r="A1" s="52" t="s">
        <v>125</v>
      </c>
    </row>
    <row r="3" spans="1:4" ht="254.25" customHeight="1">
      <c r="A3" s="26" t="s">
        <v>126</v>
      </c>
      <c r="B3" s="24"/>
      <c r="C3" s="25" t="s">
        <v>127</v>
      </c>
      <c r="D3" s="23"/>
    </row>
    <row r="4" spans="1:4" ht="246.75" customHeight="1">
      <c r="A4" s="26" t="s">
        <v>128</v>
      </c>
      <c r="B4" s="24"/>
      <c r="C4" s="24" t="s">
        <v>129</v>
      </c>
    </row>
    <row r="5" spans="1:4" ht="246.75" customHeight="1">
      <c r="A5" s="26" t="s">
        <v>130</v>
      </c>
      <c r="B5" s="24"/>
      <c r="C5" s="25" t="s">
        <v>131</v>
      </c>
    </row>
  </sheetData>
  <sheetProtection algorithmName="SHA-512" hashValue="zNPS0b5m91Q0MJ8BAyQNEa+eRcOPVJiW3BTVFIRTU89jsODAP/6jSaNZbKFwDcU/kQGmOiHkcC0/+SuoqO+uJg==" saltValue="BrRo/MTWUPrgw+kP9/o4dA==" spinCount="100000" sheet="1" objects="1" scenarios="1"/>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16547-A43C-49CB-A5E2-311417D946E9}">
  <sheetPr codeName="Sheet4"/>
  <dimension ref="A1:Q75"/>
  <sheetViews>
    <sheetView topLeftCell="G1" workbookViewId="0">
      <selection activeCell="O10" sqref="O10"/>
    </sheetView>
  </sheetViews>
  <sheetFormatPr defaultRowHeight="13.5"/>
  <cols>
    <col min="1" max="1" width="58.85546875" style="72" customWidth="1"/>
    <col min="2" max="2" width="27.5703125" style="72" customWidth="1"/>
    <col min="3" max="3" width="24.7109375" style="72" customWidth="1"/>
    <col min="4" max="4" width="21.28515625" style="72" customWidth="1"/>
    <col min="5" max="5" width="36.85546875" style="72" customWidth="1"/>
    <col min="6" max="6" width="18.42578125" style="72" customWidth="1"/>
    <col min="7" max="7" width="14.5703125" style="72" customWidth="1"/>
    <col min="8" max="8" width="12.7109375" style="72" customWidth="1"/>
    <col min="9" max="10" width="8.7109375" style="72" customWidth="1"/>
    <col min="11" max="11" width="0.140625" style="72" customWidth="1"/>
    <col min="12" max="12" width="54.42578125" customWidth="1"/>
    <col min="13" max="13" width="14" customWidth="1"/>
    <col min="14" max="14" width="8.7109375" customWidth="1"/>
    <col min="15" max="15" width="10.42578125" customWidth="1"/>
    <col min="16" max="17" width="8.7109375" customWidth="1"/>
  </cols>
  <sheetData>
    <row r="1" spans="1:17" ht="14.25">
      <c r="G1" s="73"/>
      <c r="H1" s="73"/>
      <c r="O1" t="s">
        <v>132</v>
      </c>
      <c r="P1" t="s">
        <v>133</v>
      </c>
      <c r="Q1" t="s">
        <v>134</v>
      </c>
    </row>
    <row r="2" spans="1:17">
      <c r="A2" s="74" t="s">
        <v>135</v>
      </c>
      <c r="B2" s="74" t="s">
        <v>136</v>
      </c>
      <c r="C2" s="75" t="s">
        <v>137</v>
      </c>
      <c r="D2" s="75" t="s">
        <v>138</v>
      </c>
      <c r="E2" s="75" t="s">
        <v>139</v>
      </c>
      <c r="F2" s="75" t="s">
        <v>140</v>
      </c>
      <c r="G2" s="75" t="s">
        <v>141</v>
      </c>
      <c r="H2" s="75" t="s">
        <v>142</v>
      </c>
      <c r="I2" s="75" t="s">
        <v>143</v>
      </c>
      <c r="J2" s="75" t="s">
        <v>144</v>
      </c>
      <c r="K2" s="75" t="s">
        <v>145</v>
      </c>
      <c r="L2" s="3" t="s">
        <v>135</v>
      </c>
      <c r="M2" s="3" t="s">
        <v>136</v>
      </c>
      <c r="N2" s="75"/>
      <c r="O2" s="22"/>
      <c r="P2" t="s">
        <v>146</v>
      </c>
      <c r="Q2" t="s">
        <v>147</v>
      </c>
    </row>
    <row r="3" spans="1:17">
      <c r="A3" t="s">
        <v>148</v>
      </c>
      <c r="B3" s="72" t="s">
        <v>149</v>
      </c>
      <c r="D3" s="72" t="s">
        <v>150</v>
      </c>
      <c r="F3" s="76"/>
      <c r="G3" s="76"/>
      <c r="H3" s="76"/>
      <c r="O3" s="22"/>
      <c r="P3" t="s">
        <v>151</v>
      </c>
    </row>
    <row r="4" spans="1:17">
      <c r="A4" t="s">
        <v>152</v>
      </c>
      <c r="B4" s="72" t="s">
        <v>153</v>
      </c>
      <c r="D4" s="72" t="s">
        <v>154</v>
      </c>
      <c r="F4" s="76"/>
      <c r="G4" s="76"/>
      <c r="H4" s="76"/>
      <c r="O4" s="22"/>
    </row>
    <row r="5" spans="1:17">
      <c r="A5" s="62" t="s">
        <v>155</v>
      </c>
      <c r="B5" s="72" t="s">
        <v>156</v>
      </c>
      <c r="D5" s="72" t="s">
        <v>157</v>
      </c>
      <c r="F5" s="76"/>
      <c r="G5" s="76"/>
      <c r="H5" s="76"/>
      <c r="L5" s="62"/>
      <c r="O5" s="22">
        <v>45931</v>
      </c>
    </row>
    <row r="6" spans="1:17">
      <c r="A6" s="62" t="s">
        <v>158</v>
      </c>
      <c r="B6" s="72" t="s">
        <v>159</v>
      </c>
      <c r="D6" s="72" t="s">
        <v>160</v>
      </c>
      <c r="F6" s="76"/>
      <c r="G6" s="76"/>
      <c r="H6" s="76"/>
      <c r="J6" s="77"/>
      <c r="K6" s="77"/>
      <c r="L6" s="62"/>
      <c r="O6" s="22">
        <v>45962</v>
      </c>
    </row>
    <row r="7" spans="1:17">
      <c r="A7" s="62" t="s">
        <v>161</v>
      </c>
      <c r="B7" s="72" t="s">
        <v>162</v>
      </c>
      <c r="D7" s="72" t="s">
        <v>163</v>
      </c>
      <c r="F7" s="76"/>
      <c r="G7" s="76"/>
      <c r="H7" s="76"/>
      <c r="J7" s="77"/>
      <c r="L7" s="62"/>
      <c r="O7" s="22">
        <v>45992</v>
      </c>
    </row>
    <row r="8" spans="1:17">
      <c r="A8" t="s">
        <v>164</v>
      </c>
      <c r="B8" s="72" t="s">
        <v>165</v>
      </c>
      <c r="D8" s="72" t="s">
        <v>166</v>
      </c>
      <c r="F8" s="76"/>
      <c r="G8" s="76"/>
      <c r="H8" s="76"/>
      <c r="O8" s="22">
        <v>46023</v>
      </c>
    </row>
    <row r="9" spans="1:17">
      <c r="A9" t="s">
        <v>167</v>
      </c>
      <c r="B9" s="72" t="s">
        <v>168</v>
      </c>
      <c r="D9" s="72" t="s">
        <v>169</v>
      </c>
      <c r="F9" s="76"/>
      <c r="G9" s="76"/>
      <c r="H9" s="76"/>
      <c r="O9" s="22">
        <v>46054</v>
      </c>
    </row>
    <row r="10" spans="1:17">
      <c r="A10" t="s">
        <v>170</v>
      </c>
      <c r="B10" s="72" t="s">
        <v>171</v>
      </c>
      <c r="D10" s="72" t="s">
        <v>172</v>
      </c>
      <c r="F10" s="76"/>
      <c r="G10" s="76"/>
      <c r="H10" s="76"/>
      <c r="O10" s="22">
        <v>46082</v>
      </c>
    </row>
    <row r="11" spans="1:17">
      <c r="A11" t="s">
        <v>173</v>
      </c>
      <c r="B11" s="72" t="s">
        <v>174</v>
      </c>
      <c r="D11" s="72" t="s">
        <v>175</v>
      </c>
      <c r="F11" s="76"/>
      <c r="G11" s="76"/>
      <c r="H11" s="76"/>
      <c r="O11" s="22">
        <v>46113</v>
      </c>
    </row>
    <row r="12" spans="1:17">
      <c r="A12" t="s">
        <v>176</v>
      </c>
      <c r="B12" s="72" t="s">
        <v>177</v>
      </c>
      <c r="D12" s="72" t="s">
        <v>178</v>
      </c>
      <c r="F12" s="76"/>
      <c r="G12" s="76"/>
      <c r="H12" s="76"/>
      <c r="O12" s="22">
        <v>46143</v>
      </c>
    </row>
    <row r="13" spans="1:17">
      <c r="A13" t="s">
        <v>179</v>
      </c>
      <c r="B13" s="72" t="s">
        <v>180</v>
      </c>
      <c r="D13" s="72" t="s">
        <v>181</v>
      </c>
      <c r="F13" s="76"/>
      <c r="G13" s="76"/>
      <c r="H13" s="76"/>
      <c r="O13" s="22">
        <v>46174</v>
      </c>
    </row>
    <row r="14" spans="1:17">
      <c r="A14" t="s">
        <v>182</v>
      </c>
      <c r="B14" s="72" t="s">
        <v>183</v>
      </c>
      <c r="D14" s="72" t="s">
        <v>184</v>
      </c>
      <c r="F14" s="76"/>
      <c r="G14" s="76"/>
      <c r="H14" s="76"/>
      <c r="O14" s="22">
        <v>46204</v>
      </c>
    </row>
    <row r="15" spans="1:17">
      <c r="A15" t="s">
        <v>185</v>
      </c>
      <c r="B15" s="72" t="s">
        <v>186</v>
      </c>
      <c r="D15" s="72" t="s">
        <v>187</v>
      </c>
      <c r="F15" s="76"/>
      <c r="G15" s="76"/>
      <c r="H15" s="76"/>
      <c r="O15" s="22">
        <v>46235</v>
      </c>
    </row>
    <row r="16" spans="1:17">
      <c r="A16" t="s">
        <v>188</v>
      </c>
      <c r="B16" s="72" t="s">
        <v>189</v>
      </c>
      <c r="D16" s="72" t="s">
        <v>190</v>
      </c>
      <c r="F16" s="76"/>
      <c r="G16" s="76"/>
      <c r="H16" s="76"/>
      <c r="O16" s="22">
        <v>46266</v>
      </c>
      <c r="Q16" s="2"/>
    </row>
    <row r="17" spans="1:17">
      <c r="A17" t="s">
        <v>191</v>
      </c>
      <c r="B17" s="72" t="s">
        <v>192</v>
      </c>
      <c r="D17" s="72" t="s">
        <v>193</v>
      </c>
      <c r="F17" s="76"/>
      <c r="G17" s="76"/>
      <c r="H17" s="76"/>
      <c r="O17" s="22">
        <v>46296</v>
      </c>
      <c r="Q17" s="2"/>
    </row>
    <row r="18" spans="1:17">
      <c r="A18" t="s">
        <v>194</v>
      </c>
      <c r="B18" s="72" t="s">
        <v>195</v>
      </c>
      <c r="D18" s="72" t="s">
        <v>196</v>
      </c>
      <c r="F18" s="76"/>
      <c r="G18" s="76"/>
      <c r="H18" s="76"/>
      <c r="O18" s="22">
        <v>46327</v>
      </c>
      <c r="Q18" s="2"/>
    </row>
    <row r="19" spans="1:17">
      <c r="A19" t="s">
        <v>197</v>
      </c>
      <c r="B19" s="72" t="s">
        <v>198</v>
      </c>
      <c r="D19" s="72" t="s">
        <v>199</v>
      </c>
      <c r="F19" s="76"/>
      <c r="G19" s="76"/>
      <c r="H19" s="76"/>
      <c r="O19" s="22">
        <v>46357</v>
      </c>
      <c r="Q19" s="2"/>
    </row>
    <row r="20" spans="1:17">
      <c r="A20" t="s">
        <v>200</v>
      </c>
      <c r="B20" s="72" t="s">
        <v>201</v>
      </c>
      <c r="D20" s="72" t="s">
        <v>202</v>
      </c>
      <c r="F20" s="76"/>
      <c r="G20" s="76"/>
      <c r="H20" s="76"/>
      <c r="O20" s="22">
        <v>46388</v>
      </c>
      <c r="Q20" s="2"/>
    </row>
    <row r="21" spans="1:17">
      <c r="A21" t="s">
        <v>203</v>
      </c>
      <c r="B21" s="72" t="s">
        <v>204</v>
      </c>
      <c r="D21" s="72" t="s">
        <v>205</v>
      </c>
      <c r="F21" s="76"/>
      <c r="G21" s="76"/>
      <c r="H21" s="76"/>
      <c r="O21" s="22">
        <v>46419</v>
      </c>
      <c r="Q21" s="2"/>
    </row>
    <row r="22" spans="1:17">
      <c r="A22" t="s">
        <v>206</v>
      </c>
      <c r="B22" s="72" t="s">
        <v>207</v>
      </c>
      <c r="D22" s="72" t="s">
        <v>208</v>
      </c>
      <c r="F22" s="76"/>
      <c r="G22" s="76"/>
      <c r="H22" s="76"/>
      <c r="O22" s="22">
        <v>46447</v>
      </c>
      <c r="Q22" s="2"/>
    </row>
    <row r="23" spans="1:17">
      <c r="A23" t="s">
        <v>209</v>
      </c>
      <c r="B23" s="72" t="s">
        <v>210</v>
      </c>
      <c r="D23" s="72" t="s">
        <v>211</v>
      </c>
      <c r="F23" s="76"/>
      <c r="G23" s="76"/>
      <c r="H23" s="76"/>
      <c r="O23" s="22">
        <v>46478</v>
      </c>
      <c r="Q23" s="2"/>
    </row>
    <row r="24" spans="1:17">
      <c r="A24" t="s">
        <v>212</v>
      </c>
      <c r="B24" s="72" t="s">
        <v>213</v>
      </c>
      <c r="D24" s="72" t="s">
        <v>214</v>
      </c>
      <c r="F24" s="76"/>
      <c r="G24" s="76"/>
      <c r="H24" s="76"/>
      <c r="O24" s="22">
        <v>46508</v>
      </c>
      <c r="Q24" s="2"/>
    </row>
    <row r="25" spans="1:17">
      <c r="A25" t="s">
        <v>215</v>
      </c>
      <c r="B25" s="72" t="s">
        <v>216</v>
      </c>
      <c r="D25" s="72" t="s">
        <v>217</v>
      </c>
      <c r="F25" s="76"/>
      <c r="G25" s="76"/>
      <c r="H25" s="76"/>
      <c r="O25" s="22">
        <v>46539</v>
      </c>
      <c r="Q25" s="2"/>
    </row>
    <row r="26" spans="1:17">
      <c r="A26" t="s">
        <v>218</v>
      </c>
      <c r="B26" s="72" t="s">
        <v>219</v>
      </c>
      <c r="D26" s="72" t="s">
        <v>220</v>
      </c>
      <c r="F26" s="76"/>
      <c r="G26" s="76"/>
      <c r="H26" s="76"/>
      <c r="O26" s="22">
        <v>46569</v>
      </c>
      <c r="Q26" s="2"/>
    </row>
    <row r="27" spans="1:17">
      <c r="A27" t="s">
        <v>221</v>
      </c>
      <c r="B27" s="72" t="s">
        <v>222</v>
      </c>
      <c r="D27" s="72" t="s">
        <v>223</v>
      </c>
      <c r="F27" s="76"/>
      <c r="G27" s="76"/>
      <c r="H27" s="76"/>
      <c r="O27" s="22">
        <v>46600</v>
      </c>
      <c r="Q27" s="2"/>
    </row>
    <row r="28" spans="1:17">
      <c r="A28" t="s">
        <v>224</v>
      </c>
      <c r="B28" s="72" t="s">
        <v>225</v>
      </c>
      <c r="D28" s="72" t="s">
        <v>226</v>
      </c>
      <c r="F28" s="76"/>
      <c r="G28" s="76"/>
      <c r="H28" s="76"/>
      <c r="O28" s="22">
        <v>46631</v>
      </c>
      <c r="Q28" s="2"/>
    </row>
    <row r="29" spans="1:17">
      <c r="A29" t="s">
        <v>227</v>
      </c>
      <c r="B29" s="72" t="s">
        <v>228</v>
      </c>
      <c r="D29" s="72" t="s">
        <v>229</v>
      </c>
      <c r="F29" s="76"/>
      <c r="G29" s="76"/>
      <c r="H29" s="76"/>
      <c r="O29" s="22">
        <v>46661</v>
      </c>
      <c r="Q29" s="2"/>
    </row>
    <row r="30" spans="1:17">
      <c r="A30" t="s">
        <v>230</v>
      </c>
      <c r="B30" s="72" t="s">
        <v>231</v>
      </c>
      <c r="D30" s="72" t="s">
        <v>232</v>
      </c>
      <c r="F30" s="76"/>
      <c r="G30" s="76"/>
      <c r="H30" s="76"/>
      <c r="O30" s="22">
        <v>46692</v>
      </c>
      <c r="Q30" s="2"/>
    </row>
    <row r="31" spans="1:17">
      <c r="A31" t="s">
        <v>233</v>
      </c>
      <c r="B31" s="72" t="s">
        <v>234</v>
      </c>
      <c r="D31" s="72" t="s">
        <v>235</v>
      </c>
      <c r="F31" s="76"/>
      <c r="G31" s="76"/>
      <c r="H31" s="76"/>
      <c r="O31" s="22">
        <v>46722</v>
      </c>
      <c r="Q31" s="2"/>
    </row>
    <row r="32" spans="1:17">
      <c r="A32"/>
      <c r="F32" s="76"/>
      <c r="G32" s="76"/>
      <c r="H32" s="76"/>
      <c r="O32" s="22">
        <v>46753</v>
      </c>
      <c r="Q32" s="2"/>
    </row>
    <row r="33" spans="1:17">
      <c r="A33"/>
      <c r="F33" s="76"/>
      <c r="G33" s="76"/>
      <c r="H33" s="76"/>
      <c r="O33" s="22">
        <v>46784</v>
      </c>
      <c r="Q33" s="2"/>
    </row>
    <row r="34" spans="1:17">
      <c r="A34"/>
      <c r="F34" s="76"/>
      <c r="G34" s="76"/>
      <c r="H34" s="76"/>
      <c r="O34" s="22">
        <v>46813</v>
      </c>
      <c r="Q34" s="2"/>
    </row>
    <row r="35" spans="1:17">
      <c r="A35"/>
      <c r="F35" s="76"/>
      <c r="G35" s="76"/>
      <c r="H35" s="76"/>
      <c r="O35" s="22">
        <v>46844</v>
      </c>
      <c r="Q35" s="2"/>
    </row>
    <row r="36" spans="1:17">
      <c r="A36"/>
      <c r="F36" s="76"/>
      <c r="G36" s="76"/>
      <c r="H36" s="76"/>
      <c r="O36" s="22">
        <v>46874</v>
      </c>
      <c r="Q36" s="2"/>
    </row>
    <row r="37" spans="1:17">
      <c r="A37"/>
      <c r="F37" s="76"/>
      <c r="G37" s="76"/>
      <c r="H37" s="76"/>
      <c r="O37" s="22">
        <v>46905</v>
      </c>
      <c r="Q37" s="2"/>
    </row>
    <row r="38" spans="1:17">
      <c r="A38"/>
      <c r="F38" s="76"/>
      <c r="G38" s="76"/>
      <c r="H38" s="76"/>
      <c r="O38" s="22">
        <v>46935</v>
      </c>
      <c r="Q38" s="2"/>
    </row>
    <row r="39" spans="1:17">
      <c r="A39"/>
      <c r="F39" s="76"/>
      <c r="G39" s="76"/>
      <c r="H39" s="76"/>
      <c r="O39" s="22">
        <v>46966</v>
      </c>
      <c r="Q39" s="2"/>
    </row>
    <row r="40" spans="1:17">
      <c r="A40"/>
      <c r="F40" s="76"/>
      <c r="G40" s="76"/>
      <c r="H40" s="76"/>
      <c r="O40" s="22">
        <v>46997</v>
      </c>
      <c r="Q40" s="2"/>
    </row>
    <row r="41" spans="1:17">
      <c r="A41"/>
      <c r="F41" s="76"/>
      <c r="G41" s="76"/>
      <c r="H41" s="76"/>
      <c r="O41" s="22">
        <v>47027</v>
      </c>
      <c r="Q41" s="2"/>
    </row>
    <row r="42" spans="1:17">
      <c r="A42"/>
      <c r="F42" s="76"/>
      <c r="G42" s="76"/>
      <c r="H42" s="76"/>
      <c r="O42" s="22">
        <v>47058</v>
      </c>
      <c r="Q42" s="2"/>
    </row>
    <row r="43" spans="1:17">
      <c r="A43"/>
      <c r="F43" s="76"/>
      <c r="G43" s="76"/>
      <c r="H43" s="76"/>
      <c r="O43" s="22">
        <v>47088</v>
      </c>
      <c r="Q43" s="2"/>
    </row>
    <row r="44" spans="1:17">
      <c r="A44"/>
      <c r="F44" s="76"/>
      <c r="G44" s="76"/>
      <c r="H44" s="76"/>
      <c r="J44" s="77"/>
      <c r="K44" s="77"/>
      <c r="O44" s="22">
        <v>47119</v>
      </c>
      <c r="Q44" s="2"/>
    </row>
    <row r="45" spans="1:17">
      <c r="A45"/>
      <c r="F45" s="76"/>
      <c r="G45" s="76"/>
      <c r="H45" s="76"/>
      <c r="J45" s="77"/>
      <c r="K45" s="77"/>
      <c r="O45" s="22">
        <v>47150</v>
      </c>
      <c r="Q45" s="2"/>
    </row>
    <row r="46" spans="1:17">
      <c r="A46"/>
      <c r="F46" s="76"/>
      <c r="G46" s="76"/>
      <c r="H46" s="76"/>
      <c r="J46" s="77"/>
      <c r="K46" s="77"/>
      <c r="Q46" s="2"/>
    </row>
    <row r="47" spans="1:17">
      <c r="A47"/>
      <c r="F47" s="76"/>
      <c r="G47" s="76"/>
      <c r="H47" s="76"/>
      <c r="J47" s="77"/>
      <c r="K47" s="77"/>
      <c r="Q47" s="2"/>
    </row>
    <row r="48" spans="1:17">
      <c r="A48"/>
      <c r="F48" s="76"/>
      <c r="G48" s="76"/>
      <c r="H48" s="76"/>
      <c r="J48" s="77"/>
      <c r="K48" s="77"/>
      <c r="Q48" s="2"/>
    </row>
    <row r="49" spans="1:17">
      <c r="A49"/>
      <c r="F49" s="76"/>
      <c r="G49" s="76"/>
      <c r="H49" s="76"/>
      <c r="J49" s="77"/>
      <c r="K49" s="77"/>
      <c r="Q49" s="2"/>
    </row>
    <row r="50" spans="1:17">
      <c r="A50"/>
      <c r="F50" s="76"/>
      <c r="G50" s="76"/>
      <c r="H50" s="76"/>
      <c r="J50" s="77"/>
      <c r="K50" s="77"/>
      <c r="Q50" s="2"/>
    </row>
    <row r="51" spans="1:17">
      <c r="A51"/>
      <c r="F51" s="76"/>
      <c r="G51" s="76"/>
      <c r="H51" s="76"/>
    </row>
    <row r="52" spans="1:17">
      <c r="A52"/>
      <c r="F52" s="76"/>
      <c r="G52" s="76"/>
      <c r="H52" s="76"/>
    </row>
    <row r="53" spans="1:17">
      <c r="A53"/>
      <c r="F53" s="76"/>
      <c r="G53" s="76"/>
    </row>
    <row r="54" spans="1:17">
      <c r="A54"/>
      <c r="F54" s="76"/>
      <c r="G54" s="76"/>
    </row>
    <row r="55" spans="1:17">
      <c r="A55"/>
      <c r="F55" s="76"/>
      <c r="G55" s="76"/>
    </row>
    <row r="56" spans="1:17">
      <c r="A56"/>
      <c r="F56" s="76"/>
      <c r="G56" s="76"/>
      <c r="J56" s="77"/>
      <c r="K56" s="77"/>
    </row>
    <row r="57" spans="1:17">
      <c r="A57"/>
      <c r="F57" s="76"/>
      <c r="G57" s="76"/>
      <c r="J57" s="77"/>
      <c r="K57" s="77"/>
    </row>
    <row r="58" spans="1:17">
      <c r="A58"/>
      <c r="F58" s="76"/>
      <c r="G58" s="76"/>
      <c r="J58" s="77"/>
      <c r="K58" s="77"/>
    </row>
    <row r="59" spans="1:17">
      <c r="A59"/>
      <c r="F59" s="76"/>
      <c r="G59" s="76"/>
      <c r="J59" s="77"/>
    </row>
    <row r="60" spans="1:17">
      <c r="A60"/>
      <c r="F60" s="76"/>
      <c r="G60" s="76"/>
    </row>
    <row r="61" spans="1:17">
      <c r="A61"/>
      <c r="F61" s="76"/>
      <c r="G61" s="76"/>
    </row>
    <row r="62" spans="1:17">
      <c r="A62"/>
      <c r="F62" s="76"/>
      <c r="G62" s="76"/>
    </row>
    <row r="63" spans="1:17">
      <c r="A63"/>
      <c r="F63" s="76"/>
      <c r="G63" s="76"/>
    </row>
    <row r="64" spans="1:17">
      <c r="A64"/>
      <c r="F64" s="76"/>
      <c r="G64" s="76"/>
    </row>
    <row r="65" spans="1:10">
      <c r="A65"/>
      <c r="F65" s="76"/>
      <c r="G65" s="76"/>
    </row>
    <row r="66" spans="1:10">
      <c r="A66"/>
      <c r="F66" s="76"/>
      <c r="G66" s="76"/>
    </row>
    <row r="67" spans="1:10">
      <c r="A67"/>
      <c r="F67" s="76"/>
      <c r="G67" s="76"/>
    </row>
    <row r="68" spans="1:10">
      <c r="A68"/>
      <c r="F68" s="76"/>
      <c r="G68" s="76"/>
      <c r="J68" s="77"/>
    </row>
    <row r="69" spans="1:10">
      <c r="A69"/>
      <c r="F69" s="76"/>
      <c r="G69" s="76"/>
      <c r="H69" s="76"/>
    </row>
    <row r="70" spans="1:10">
      <c r="A70"/>
      <c r="F70" s="76"/>
      <c r="G70" s="76"/>
      <c r="H70" s="76"/>
    </row>
    <row r="71" spans="1:10">
      <c r="A71"/>
      <c r="F71" s="76"/>
      <c r="G71" s="76"/>
      <c r="H71" s="76"/>
    </row>
    <row r="72" spans="1:10">
      <c r="A72"/>
      <c r="F72" s="76"/>
      <c r="G72" s="76"/>
      <c r="H72" s="76"/>
    </row>
    <row r="73" spans="1:10">
      <c r="A73"/>
      <c r="F73" s="76"/>
      <c r="G73" s="76"/>
      <c r="H73" s="76"/>
    </row>
    <row r="74" spans="1:10">
      <c r="A74"/>
      <c r="F74" s="76"/>
      <c r="G74" s="76"/>
      <c r="H74" s="76"/>
    </row>
    <row r="75" spans="1:10">
      <c r="A75"/>
      <c r="F75" s="76"/>
      <c r="G75" s="76"/>
      <c r="H75" s="76"/>
    </row>
  </sheetData>
  <sheetProtection formatCells="0" formatColumns="0" formatRows="0" insertColumns="0" insertRows="0" insertHyperlinks="0" deleteColumns="0" deleteRows="0" sort="0" autoFilter="0" pivotTables="0"/>
  <autoFilter ref="A2:N2" xr:uid="{FEC32E61-FCE9-47D0-8389-A4E7D8269A4E}"/>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A88D0464EFDDE4FBC51024F815C8198" ma:contentTypeVersion="19" ma:contentTypeDescription="新しいドキュメントを作成します。" ma:contentTypeScope="" ma:versionID="ec2fdbaeaf46c861793e9e8641112e61">
  <xsd:schema xmlns:xsd="http://www.w3.org/2001/XMLSchema" xmlns:xs="http://www.w3.org/2001/XMLSchema" xmlns:p="http://schemas.microsoft.com/office/2006/metadata/properties" xmlns:ns2="d006a7bc-6d10-4140-8bb0-25a9e3061e69" xmlns:ns3="6341b8a7-5997-45bc-8c1d-96bd35ad5c11" targetNamespace="http://schemas.microsoft.com/office/2006/metadata/properties" ma:root="true" ma:fieldsID="3c1d1425e00ecfabb1de7c5dd9976adb" ns2:_="" ns3:_="">
    <xsd:import namespace="d006a7bc-6d10-4140-8bb0-25a9e3061e69"/>
    <xsd:import namespace="6341b8a7-5997-45bc-8c1d-96bd35ad5c1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06a7bc-6d10-4140-8bb0-25a9e3061e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bd309cb1-33ec-4228-8632-fea32645c5c5"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41b8a7-5997-45bc-8c1d-96bd35ad5c11"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2203dbf-cd0c-405d-bf3e-bd52e3e786ba}" ma:internalName="TaxCatchAll" ma:showField="CatchAllData" ma:web="6341b8a7-5997-45bc-8c1d-96bd35ad5c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06a7bc-6d10-4140-8bb0-25a9e3061e69">
      <Terms xmlns="http://schemas.microsoft.com/office/infopath/2007/PartnerControls"/>
    </lcf76f155ced4ddcb4097134ff3c332f>
    <TaxCatchAll xmlns="6341b8a7-5997-45bc-8c1d-96bd35ad5c11" xsi:nil="true"/>
  </documentManagement>
</p:properties>
</file>

<file path=customXml/itemProps1.xml><?xml version="1.0" encoding="utf-8"?>
<ds:datastoreItem xmlns:ds="http://schemas.openxmlformats.org/officeDocument/2006/customXml" ds:itemID="{D8289C2A-1DC9-4B18-8845-E618D4D19EF6}"/>
</file>

<file path=customXml/itemProps2.xml><?xml version="1.0" encoding="utf-8"?>
<ds:datastoreItem xmlns:ds="http://schemas.openxmlformats.org/officeDocument/2006/customXml" ds:itemID="{B111D6EF-3CE0-464E-814D-819A5BC0628C}"/>
</file>

<file path=customXml/itemProps3.xml><?xml version="1.0" encoding="utf-8"?>
<ds:datastoreItem xmlns:ds="http://schemas.openxmlformats.org/officeDocument/2006/customXml" ds:itemID="{FC844A36-84DA-4622-A77E-58E48B3BB5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水野 旭海(2課)</dc:creator>
  <cp:keywords/>
  <dc:description/>
  <cp:lastModifiedBy>古賀 美希</cp:lastModifiedBy>
  <cp:revision/>
  <dcterms:created xsi:type="dcterms:W3CDTF">2020-02-06T00:31:51Z</dcterms:created>
  <dcterms:modified xsi:type="dcterms:W3CDTF">2026-05-07T04:10:40Z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0x0101000A88D0464EFDDE4FBC51024F815C8198</vt:lpwstr>
  </property>
  <property fmtid="{D5CDD505-2E9C-101B-9397-08002B2CF9AE}" pid="3" name="MediaServiceImageTags">
    <vt:lpwstr/>
  </property>
</Properties>
</file>